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45" windowWidth="19155" windowHeight="11760"/>
  </bookViews>
  <sheets>
    <sheet name="Sheet1" sheetId="6" r:id="rId1"/>
    <sheet name="Sheet2" sheetId="7" r:id="rId2"/>
    <sheet name="Sheet3" sheetId="8" r:id="rId3"/>
    <sheet name="DV-IDENTITY-0" sheetId="9" state="veryHidden" r:id="rId4"/>
  </sheets>
  <calcPr calcId="125725"/>
</workbook>
</file>

<file path=xl/calcChain.xml><?xml version="1.0" encoding="utf-8"?>
<calcChain xmlns="http://schemas.openxmlformats.org/spreadsheetml/2006/main">
  <c r="A1" i="9"/>
  <c r="B1"/>
  <c r="C1"/>
  <c r="D1"/>
  <c r="E1"/>
  <c r="F1"/>
  <c r="G1"/>
  <c r="H1"/>
  <c r="I1"/>
  <c r="J1"/>
  <c r="K1"/>
  <c r="L1"/>
  <c r="M1"/>
  <c r="N1"/>
  <c r="O1"/>
  <c r="P1"/>
  <c r="Q1"/>
  <c r="R1"/>
  <c r="S1"/>
  <c r="T1"/>
  <c r="U1"/>
  <c r="V1"/>
  <c r="W1"/>
  <c r="X1"/>
  <c r="Y1"/>
  <c r="Z1"/>
  <c r="AA1"/>
  <c r="AB1"/>
  <c r="AC1"/>
  <c r="AD1"/>
  <c r="AE1"/>
  <c r="AF1"/>
  <c r="AG1"/>
  <c r="AH1"/>
  <c r="AI1"/>
  <c r="AJ1"/>
  <c r="AK1"/>
  <c r="AL1"/>
  <c r="AM1"/>
  <c r="AN1"/>
  <c r="AO1"/>
  <c r="AP1"/>
  <c r="AQ1"/>
  <c r="AR1"/>
  <c r="AS1"/>
  <c r="AT1"/>
  <c r="AU1"/>
  <c r="AV1"/>
  <c r="AW1"/>
  <c r="AX1"/>
  <c r="AY1"/>
  <c r="AZ1"/>
  <c r="BA1"/>
  <c r="BB1"/>
  <c r="BC1"/>
  <c r="BD1"/>
  <c r="BE1"/>
  <c r="BF1"/>
  <c r="BG1"/>
  <c r="BH1"/>
  <c r="BI1"/>
  <c r="BJ1"/>
  <c r="BK1"/>
  <c r="BL1"/>
  <c r="BM1"/>
  <c r="BN1"/>
  <c r="BO1"/>
  <c r="BP1"/>
  <c r="BQ1"/>
  <c r="BR1"/>
  <c r="BS1"/>
  <c r="BT1"/>
  <c r="BU1"/>
  <c r="BV1"/>
  <c r="BW1"/>
  <c r="BX1"/>
  <c r="BY1"/>
  <c r="BZ1"/>
  <c r="CA1"/>
  <c r="CB1"/>
  <c r="CC1"/>
  <c r="CD1"/>
  <c r="CE1"/>
  <c r="CF1"/>
  <c r="CG1"/>
  <c r="CH1"/>
  <c r="CI1"/>
  <c r="CJ1"/>
  <c r="A2"/>
  <c r="B2"/>
  <c r="C2"/>
  <c r="D2"/>
  <c r="E2"/>
  <c r="F2"/>
  <c r="G2"/>
  <c r="A3"/>
  <c r="B3"/>
  <c r="C3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H3"/>
  <c r="AI3"/>
  <c r="AJ3"/>
  <c r="AK3"/>
  <c r="AL3"/>
  <c r="AM3"/>
  <c r="AN3"/>
  <c r="AO3"/>
  <c r="AP3"/>
  <c r="AQ3"/>
  <c r="AR3"/>
  <c r="AS3"/>
  <c r="AT3"/>
  <c r="AU3"/>
  <c r="AV3"/>
  <c r="AW3"/>
  <c r="AX3"/>
  <c r="AY3"/>
  <c r="AZ3"/>
  <c r="BA3"/>
  <c r="BB3"/>
  <c r="BC3"/>
  <c r="BD3"/>
  <c r="BE3"/>
  <c r="BF3"/>
  <c r="BG3"/>
  <c r="BH3"/>
  <c r="BI3"/>
  <c r="BJ3"/>
  <c r="BK3"/>
  <c r="BL3"/>
  <c r="BM3"/>
  <c r="BN3"/>
  <c r="BO3"/>
  <c r="BP3"/>
  <c r="BQ3"/>
  <c r="BR3"/>
  <c r="BS3"/>
  <c r="BT3"/>
  <c r="BU3"/>
  <c r="BV3"/>
  <c r="BW3"/>
  <c r="BX3"/>
  <c r="BY3"/>
  <c r="BZ3"/>
  <c r="CA3"/>
  <c r="CB3"/>
  <c r="CC3"/>
  <c r="CD3"/>
  <c r="CE3"/>
  <c r="CF3"/>
  <c r="CG3"/>
  <c r="CH3"/>
  <c r="CI3"/>
  <c r="CJ3"/>
  <c r="CK3"/>
  <c r="CL3"/>
  <c r="CM3"/>
  <c r="CN3"/>
  <c r="CO3"/>
  <c r="CP3"/>
  <c r="CQ3"/>
  <c r="CR3"/>
  <c r="CS3"/>
  <c r="CT3"/>
  <c r="CU3"/>
  <c r="CV3"/>
  <c r="CW3"/>
  <c r="CX3"/>
  <c r="CY3"/>
  <c r="CZ3"/>
  <c r="DA3"/>
  <c r="DB3"/>
  <c r="DC3"/>
  <c r="DD3"/>
  <c r="DE3"/>
  <c r="DF3"/>
  <c r="DG3"/>
  <c r="DH3"/>
  <c r="DI3"/>
  <c r="DJ3"/>
  <c r="DK3"/>
  <c r="DL3"/>
  <c r="DM3"/>
  <c r="DN3"/>
  <c r="DO3"/>
  <c r="DP3"/>
  <c r="DQ3"/>
  <c r="DR3"/>
  <c r="DS3"/>
  <c r="DT3"/>
  <c r="DU3"/>
  <c r="DV3"/>
  <c r="DW3"/>
  <c r="DX3"/>
  <c r="DY3"/>
  <c r="DZ3"/>
  <c r="EA3"/>
  <c r="EB3"/>
  <c r="EC3"/>
  <c r="ED3"/>
  <c r="EE3"/>
  <c r="EF3"/>
  <c r="EG3"/>
  <c r="EH3"/>
  <c r="EI3"/>
  <c r="EJ3"/>
  <c r="EK3"/>
  <c r="EL3"/>
  <c r="EM3"/>
  <c r="EN3"/>
  <c r="EO3"/>
  <c r="EP3"/>
  <c r="EQ3"/>
  <c r="ER3"/>
  <c r="ES3"/>
  <c r="ET3"/>
  <c r="EU3"/>
  <c r="EV3"/>
  <c r="EW3"/>
  <c r="EX3"/>
  <c r="EY3"/>
  <c r="EZ3"/>
  <c r="FA3"/>
  <c r="FB3"/>
  <c r="FC3"/>
  <c r="FD3"/>
  <c r="FE3"/>
  <c r="FF3"/>
  <c r="FG3"/>
  <c r="FH3"/>
  <c r="FI3"/>
  <c r="FJ3"/>
  <c r="FK3"/>
  <c r="FL3"/>
  <c r="FM3"/>
  <c r="FN3"/>
  <c r="FO3"/>
  <c r="FP3"/>
  <c r="FQ3"/>
  <c r="FR3"/>
  <c r="FS3"/>
  <c r="FT3"/>
  <c r="FU3"/>
  <c r="FV3"/>
  <c r="FW3"/>
  <c r="FX3"/>
  <c r="FY3"/>
  <c r="FZ3"/>
  <c r="GA3"/>
  <c r="GB3"/>
  <c r="GC3"/>
  <c r="GD3"/>
  <c r="GE3"/>
  <c r="GF3"/>
  <c r="GG3"/>
  <c r="GH3"/>
  <c r="GI3"/>
  <c r="GJ3"/>
  <c r="GK3"/>
  <c r="GL3"/>
  <c r="GM3"/>
  <c r="GN3"/>
  <c r="GO3"/>
  <c r="GP3"/>
  <c r="GQ3"/>
  <c r="GR3"/>
  <c r="GS3"/>
  <c r="GT3"/>
  <c r="GU3"/>
  <c r="GV3"/>
  <c r="GW3"/>
  <c r="GX3"/>
  <c r="GY3"/>
  <c r="GZ3"/>
  <c r="HA3"/>
  <c r="HB3"/>
  <c r="HC3"/>
  <c r="HD3"/>
  <c r="HE3"/>
  <c r="HF3"/>
  <c r="HG3"/>
  <c r="HH3"/>
  <c r="HI3"/>
  <c r="HJ3"/>
  <c r="HK3"/>
  <c r="HL3"/>
  <c r="HM3"/>
  <c r="HN3"/>
  <c r="HO3"/>
  <c r="HP3"/>
  <c r="HQ3"/>
  <c r="HR3"/>
  <c r="HS3"/>
  <c r="HT3"/>
  <c r="HU3"/>
  <c r="HV3"/>
  <c r="HW3"/>
  <c r="HX3"/>
  <c r="HY3"/>
  <c r="HZ3"/>
  <c r="IA3"/>
  <c r="IB3"/>
  <c r="IC3"/>
  <c r="ID3"/>
  <c r="IE3"/>
  <c r="IF3"/>
  <c r="IG3"/>
  <c r="IH3"/>
  <c r="II3"/>
  <c r="IJ3"/>
  <c r="IK3"/>
  <c r="IL3"/>
  <c r="IM3"/>
  <c r="IN3"/>
  <c r="IO3"/>
  <c r="IP3"/>
  <c r="IQ3"/>
  <c r="IR3"/>
  <c r="IS3"/>
  <c r="IT3"/>
  <c r="IU3"/>
  <c r="IV3"/>
  <c r="A4"/>
  <c r="B4"/>
  <c r="C4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AN4"/>
  <c r="AO4"/>
  <c r="AP4"/>
  <c r="AQ4"/>
  <c r="AR4"/>
  <c r="AS4"/>
  <c r="AT4"/>
  <c r="AU4"/>
  <c r="AV4"/>
  <c r="AW4"/>
  <c r="AX4"/>
  <c r="AY4"/>
  <c r="AZ4"/>
  <c r="BA4"/>
  <c r="BB4"/>
  <c r="BC4"/>
  <c r="BD4"/>
  <c r="BE4"/>
  <c r="BF4"/>
  <c r="BG4"/>
  <c r="BH4"/>
  <c r="BI4"/>
  <c r="BJ4"/>
  <c r="BK4"/>
  <c r="BL4"/>
  <c r="BM4"/>
  <c r="BN4"/>
  <c r="BO4"/>
  <c r="BP4"/>
  <c r="BQ4"/>
  <c r="BR4"/>
  <c r="BS4"/>
  <c r="BT4"/>
  <c r="BU4"/>
  <c r="BV4"/>
  <c r="BW4"/>
  <c r="BX4"/>
  <c r="BY4"/>
  <c r="BZ4"/>
  <c r="CA4"/>
  <c r="CB4"/>
  <c r="CC4"/>
  <c r="CD4"/>
  <c r="CE4"/>
  <c r="CF4"/>
  <c r="CG4"/>
  <c r="CH4"/>
  <c r="CI4"/>
  <c r="CJ4"/>
  <c r="CK4"/>
  <c r="CL4"/>
  <c r="CM4"/>
  <c r="CN4"/>
  <c r="CO4"/>
  <c r="CP4"/>
  <c r="CQ4"/>
  <c r="CR4"/>
  <c r="CS4"/>
  <c r="CT4"/>
  <c r="CU4"/>
  <c r="CV4"/>
  <c r="CW4"/>
  <c r="CX4"/>
  <c r="CY4"/>
  <c r="CZ4"/>
  <c r="DA4"/>
  <c r="DB4"/>
  <c r="DC4"/>
  <c r="DD4"/>
  <c r="DE4"/>
  <c r="DF4"/>
  <c r="DG4"/>
  <c r="DH4"/>
  <c r="DI4"/>
  <c r="DJ4"/>
  <c r="DK4"/>
  <c r="DL4"/>
  <c r="DM4"/>
  <c r="DN4"/>
  <c r="DO4"/>
  <c r="DP4"/>
  <c r="DQ4"/>
  <c r="DR4"/>
  <c r="DS4"/>
  <c r="DT4"/>
  <c r="DU4"/>
  <c r="DV4"/>
  <c r="DW4"/>
  <c r="DX4"/>
  <c r="DY4"/>
  <c r="DZ4"/>
  <c r="EA4"/>
  <c r="EB4"/>
  <c r="EC4"/>
  <c r="ED4"/>
  <c r="EE4"/>
  <c r="EF4"/>
  <c r="EG4"/>
  <c r="EH4"/>
  <c r="EI4"/>
  <c r="EJ4"/>
  <c r="EK4"/>
  <c r="EL4"/>
  <c r="EM4"/>
  <c r="EN4"/>
  <c r="EO4"/>
  <c r="EP4"/>
  <c r="EQ4"/>
  <c r="ER4"/>
  <c r="ES4"/>
  <c r="ET4"/>
  <c r="EU4"/>
  <c r="EV4"/>
  <c r="EW4"/>
  <c r="EX4"/>
  <c r="EY4"/>
  <c r="EZ4"/>
  <c r="FA4"/>
  <c r="FB4"/>
  <c r="FC4"/>
  <c r="FD4"/>
  <c r="FE4"/>
  <c r="FF4"/>
  <c r="FG4"/>
  <c r="FH4"/>
  <c r="FI4"/>
  <c r="FJ4"/>
  <c r="FK4"/>
  <c r="FL4"/>
  <c r="FM4"/>
  <c r="FN4"/>
  <c r="FO4"/>
  <c r="FP4"/>
  <c r="FQ4"/>
  <c r="FR4"/>
  <c r="FS4"/>
  <c r="FT4"/>
  <c r="FU4"/>
  <c r="FV4"/>
  <c r="FW4"/>
  <c r="FX4"/>
  <c r="FY4"/>
  <c r="FZ4"/>
  <c r="GA4"/>
  <c r="GB4"/>
  <c r="GC4"/>
  <c r="GD4"/>
  <c r="GE4"/>
  <c r="GF4"/>
  <c r="GG4"/>
  <c r="GH4"/>
  <c r="GI4"/>
  <c r="GJ4"/>
  <c r="GK4"/>
  <c r="GL4"/>
  <c r="GM4"/>
  <c r="GN4"/>
  <c r="GO4"/>
  <c r="GP4"/>
  <c r="GQ4"/>
  <c r="GR4"/>
  <c r="GS4"/>
  <c r="GT4"/>
  <c r="GU4"/>
  <c r="GV4"/>
  <c r="GW4"/>
  <c r="GX4"/>
</calcChain>
</file>

<file path=xl/sharedStrings.xml><?xml version="1.0" encoding="utf-8"?>
<sst xmlns="http://schemas.openxmlformats.org/spreadsheetml/2006/main" count="13" uniqueCount="10">
  <si>
    <t>Name</t>
  </si>
  <si>
    <t>Cal ID Number</t>
  </si>
  <si>
    <t>Event Name/Description:</t>
  </si>
  <si>
    <t>Date:</t>
  </si>
  <si>
    <t>Staff or Student Coordinator:</t>
  </si>
  <si>
    <t>AAAAAH1d/1g=</t>
  </si>
  <si>
    <t>Total Participants</t>
  </si>
  <si>
    <t>email</t>
  </si>
  <si>
    <t>BB</t>
  </si>
  <si>
    <t>Please put this completed sheet in the box on the wall by the copy machine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</si>
</sst>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11" xfId="0" applyFont="1" applyBorder="1"/>
    <xf numFmtId="0" fontId="1" fillId="0" borderId="12" xfId="0" applyFont="1" applyBorder="1"/>
    <xf numFmtId="0" fontId="0" fillId="0" borderId="2" xfId="0" applyBorder="1"/>
    <xf numFmtId="0" fontId="0" fillId="0" borderId="3" xfId="0" applyBorder="1"/>
    <xf numFmtId="0" fontId="1" fillId="0" borderId="15" xfId="0" applyFont="1" applyBorder="1"/>
    <xf numFmtId="0" fontId="2" fillId="0" borderId="14" xfId="0" applyFont="1" applyBorder="1"/>
    <xf numFmtId="0" fontId="1" fillId="0" borderId="16" xfId="0" applyFon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3" xfId="0" applyBorder="1"/>
    <xf numFmtId="0" fontId="0" fillId="0" borderId="22" xfId="0" applyBorder="1"/>
    <xf numFmtId="0" fontId="0" fillId="0" borderId="1" xfId="0" applyBorder="1" applyAlignment="1">
      <alignment wrapText="1"/>
    </xf>
    <xf numFmtId="0" fontId="2" fillId="0" borderId="10" xfId="0" applyFont="1" applyBorder="1" applyAlignment="1"/>
    <xf numFmtId="16" fontId="0" fillId="0" borderId="6" xfId="0" applyNumberFormat="1" applyBorder="1"/>
    <xf numFmtId="0" fontId="2" fillId="0" borderId="5" xfId="0" applyFont="1" applyBorder="1"/>
    <xf numFmtId="0" fontId="3" fillId="0" borderId="21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63"/>
  <sheetViews>
    <sheetView tabSelected="1" view="pageBreakPreview" zoomScale="60" zoomScaleNormal="100" workbookViewId="0">
      <selection activeCell="C15" sqref="C15"/>
    </sheetView>
  </sheetViews>
  <sheetFormatPr defaultRowHeight="15"/>
  <cols>
    <col min="1" max="1" width="3.5703125" customWidth="1"/>
    <col min="2" max="2" width="29.7109375" customWidth="1"/>
    <col min="3" max="3" width="41.7109375" customWidth="1"/>
    <col min="4" max="4" width="28.7109375" customWidth="1"/>
  </cols>
  <sheetData>
    <row r="1" spans="1:4" ht="24.95" customHeight="1">
      <c r="A1" s="12" t="s">
        <v>2</v>
      </c>
      <c r="B1" s="7"/>
      <c r="C1" s="3"/>
      <c r="D1" s="25" t="s">
        <v>9</v>
      </c>
    </row>
    <row r="2" spans="1:4" ht="24.95" customHeight="1">
      <c r="A2" s="8" t="s">
        <v>3</v>
      </c>
      <c r="B2" s="6"/>
      <c r="C2" s="23"/>
      <c r="D2" s="25"/>
    </row>
    <row r="3" spans="1:4" ht="24.95" customHeight="1">
      <c r="A3" s="14" t="s">
        <v>6</v>
      </c>
      <c r="B3" s="15"/>
      <c r="C3" s="16"/>
      <c r="D3" s="25"/>
    </row>
    <row r="4" spans="1:4" ht="24.95" customHeight="1" thickBot="1">
      <c r="A4" s="9" t="s">
        <v>4</v>
      </c>
      <c r="B4" s="5"/>
      <c r="C4" s="4"/>
      <c r="D4" s="25"/>
    </row>
    <row r="5" spans="1:4" ht="15.75" thickBot="1"/>
    <row r="6" spans="1:4" ht="42" customHeight="1">
      <c r="A6" s="19"/>
      <c r="B6" s="22" t="s">
        <v>1</v>
      </c>
      <c r="C6" s="22" t="s">
        <v>0</v>
      </c>
      <c r="D6" s="13" t="s">
        <v>7</v>
      </c>
    </row>
    <row r="7" spans="1:4" ht="24.95" customHeight="1">
      <c r="A7" s="20">
        <v>1</v>
      </c>
      <c r="B7" s="17"/>
      <c r="C7" s="21"/>
      <c r="D7" s="1"/>
    </row>
    <row r="8" spans="1:4" ht="24.95" customHeight="1">
      <c r="A8" s="10">
        <v>2</v>
      </c>
      <c r="B8" s="17"/>
      <c r="C8" s="1"/>
      <c r="D8" s="1"/>
    </row>
    <row r="9" spans="1:4" ht="24.95" customHeight="1">
      <c r="A9" s="10">
        <v>3</v>
      </c>
      <c r="B9" s="17"/>
      <c r="C9" s="1"/>
      <c r="D9" s="1"/>
    </row>
    <row r="10" spans="1:4" ht="24.95" customHeight="1">
      <c r="A10" s="10">
        <v>4</v>
      </c>
      <c r="B10" s="17"/>
      <c r="C10" s="1"/>
      <c r="D10" s="1"/>
    </row>
    <row r="11" spans="1:4" ht="24.95" customHeight="1">
      <c r="A11" s="10">
        <v>5</v>
      </c>
      <c r="B11" s="17"/>
      <c r="C11" s="1"/>
      <c r="D11" s="1"/>
    </row>
    <row r="12" spans="1:4" ht="24.95" customHeight="1">
      <c r="A12" s="10">
        <v>6</v>
      </c>
      <c r="B12" s="17"/>
      <c r="C12" s="1"/>
      <c r="D12" s="1"/>
    </row>
    <row r="13" spans="1:4" ht="24.95" customHeight="1">
      <c r="A13" s="10">
        <v>7</v>
      </c>
      <c r="B13" s="17"/>
      <c r="C13" s="1"/>
      <c r="D13" s="1"/>
    </row>
    <row r="14" spans="1:4" ht="24.95" customHeight="1">
      <c r="A14" s="10">
        <v>8</v>
      </c>
      <c r="B14" s="17"/>
      <c r="C14" s="1"/>
      <c r="D14" s="1"/>
    </row>
    <row r="15" spans="1:4" ht="24.95" customHeight="1">
      <c r="A15" s="10">
        <v>9</v>
      </c>
      <c r="B15" s="17"/>
      <c r="C15" s="1"/>
      <c r="D15" s="1"/>
    </row>
    <row r="16" spans="1:4" ht="24.95" customHeight="1">
      <c r="A16" s="10">
        <v>10</v>
      </c>
      <c r="B16" s="17"/>
      <c r="C16" s="1"/>
      <c r="D16" s="1"/>
    </row>
    <row r="17" spans="1:4" ht="24.95" customHeight="1">
      <c r="A17" s="10">
        <v>11</v>
      </c>
      <c r="B17" s="17"/>
      <c r="C17" s="1"/>
      <c r="D17" s="1"/>
    </row>
    <row r="18" spans="1:4" ht="24.95" customHeight="1">
      <c r="A18" s="10">
        <v>12</v>
      </c>
      <c r="B18" s="17"/>
      <c r="C18" s="1"/>
      <c r="D18" s="1"/>
    </row>
    <row r="19" spans="1:4" ht="24.95" customHeight="1">
      <c r="A19" s="10">
        <v>13</v>
      </c>
      <c r="B19" s="17"/>
      <c r="C19" s="1"/>
      <c r="D19" s="1"/>
    </row>
    <row r="20" spans="1:4" ht="24.95" customHeight="1">
      <c r="A20" s="10">
        <v>14</v>
      </c>
      <c r="B20" s="17"/>
      <c r="C20" s="1"/>
      <c r="D20" s="1"/>
    </row>
    <row r="21" spans="1:4" ht="24.95" customHeight="1">
      <c r="A21" s="10">
        <v>15</v>
      </c>
      <c r="B21" s="17"/>
      <c r="C21" s="1"/>
      <c r="D21" s="1"/>
    </row>
    <row r="22" spans="1:4" ht="24.95" customHeight="1">
      <c r="A22" s="10">
        <v>16</v>
      </c>
      <c r="B22" s="17"/>
      <c r="C22" s="1"/>
      <c r="D22" s="1"/>
    </row>
    <row r="23" spans="1:4" ht="24.95" customHeight="1">
      <c r="A23" s="10">
        <v>17</v>
      </c>
      <c r="B23" s="17"/>
      <c r="C23" s="1"/>
      <c r="D23" s="1"/>
    </row>
    <row r="24" spans="1:4" ht="24.95" customHeight="1">
      <c r="A24" s="10">
        <v>18</v>
      </c>
      <c r="B24" s="17"/>
      <c r="C24" s="1"/>
      <c r="D24" s="1"/>
    </row>
    <row r="25" spans="1:4" ht="24.95" customHeight="1">
      <c r="A25" s="10">
        <v>19</v>
      </c>
      <c r="B25" s="17"/>
      <c r="C25" s="1"/>
      <c r="D25" s="1"/>
    </row>
    <row r="26" spans="1:4" ht="24.95" customHeight="1">
      <c r="A26" s="10">
        <v>20</v>
      </c>
      <c r="B26" s="17"/>
      <c r="C26" s="1"/>
      <c r="D26" s="1"/>
    </row>
    <row r="27" spans="1:4" ht="24.95" customHeight="1">
      <c r="A27" s="10">
        <v>21</v>
      </c>
      <c r="B27" s="17"/>
      <c r="C27" s="1"/>
      <c r="D27" s="1"/>
    </row>
    <row r="28" spans="1:4" ht="24.95" customHeight="1">
      <c r="A28" s="10">
        <v>22</v>
      </c>
      <c r="B28" s="17"/>
      <c r="C28" s="1"/>
      <c r="D28" s="1"/>
    </row>
    <row r="29" spans="1:4" ht="24.95" customHeight="1">
      <c r="A29" s="10">
        <v>23</v>
      </c>
      <c r="B29" s="17"/>
      <c r="C29" s="1"/>
      <c r="D29" s="1"/>
    </row>
    <row r="30" spans="1:4" ht="24.95" customHeight="1" thickBot="1">
      <c r="A30" s="11">
        <v>24</v>
      </c>
      <c r="B30" s="18"/>
      <c r="C30" s="2"/>
      <c r="D30" s="1"/>
    </row>
    <row r="31" spans="1:4" ht="42" customHeight="1">
      <c r="A31" s="19"/>
      <c r="B31" s="22" t="s">
        <v>1</v>
      </c>
      <c r="C31" s="22" t="s">
        <v>0</v>
      </c>
      <c r="D31" s="24" t="s">
        <v>7</v>
      </c>
    </row>
    <row r="32" spans="1:4" ht="24.75" customHeight="1">
      <c r="A32" s="20">
        <v>25</v>
      </c>
      <c r="B32" s="17"/>
      <c r="C32" s="21"/>
      <c r="D32" s="1"/>
    </row>
    <row r="33" spans="1:4" ht="24.75" customHeight="1">
      <c r="A33" s="10">
        <v>26</v>
      </c>
      <c r="B33" s="17"/>
      <c r="C33" s="1"/>
      <c r="D33" s="1"/>
    </row>
    <row r="34" spans="1:4" ht="24.75" customHeight="1">
      <c r="A34" s="20">
        <v>27</v>
      </c>
      <c r="B34" s="17"/>
      <c r="C34" s="1"/>
      <c r="D34" s="1"/>
    </row>
    <row r="35" spans="1:4" ht="24.75" customHeight="1">
      <c r="A35" s="10">
        <v>28</v>
      </c>
      <c r="B35" s="17"/>
      <c r="C35" s="1"/>
      <c r="D35" s="1"/>
    </row>
    <row r="36" spans="1:4" ht="24.75" customHeight="1">
      <c r="A36" s="20">
        <v>29</v>
      </c>
      <c r="B36" s="17"/>
      <c r="C36" s="1"/>
      <c r="D36" s="1"/>
    </row>
    <row r="37" spans="1:4" ht="24.75" customHeight="1">
      <c r="A37" s="10">
        <v>30</v>
      </c>
      <c r="B37" s="17"/>
      <c r="C37" s="1"/>
      <c r="D37" s="1"/>
    </row>
    <row r="38" spans="1:4" ht="24.75" customHeight="1">
      <c r="A38" s="20">
        <v>31</v>
      </c>
      <c r="B38" s="17"/>
      <c r="C38" s="1"/>
      <c r="D38" s="1"/>
    </row>
    <row r="39" spans="1:4" ht="24.75" customHeight="1">
      <c r="A39" s="10">
        <v>32</v>
      </c>
      <c r="B39" s="17"/>
      <c r="C39" s="1"/>
      <c r="D39" s="1"/>
    </row>
    <row r="40" spans="1:4" ht="24.75" customHeight="1">
      <c r="A40" s="20">
        <v>33</v>
      </c>
      <c r="B40" s="17"/>
      <c r="C40" s="1"/>
      <c r="D40" s="1"/>
    </row>
    <row r="41" spans="1:4" ht="24.75" customHeight="1">
      <c r="A41" s="10">
        <v>34</v>
      </c>
      <c r="B41" s="17"/>
      <c r="C41" s="1"/>
      <c r="D41" s="1"/>
    </row>
    <row r="42" spans="1:4" ht="24.75" customHeight="1">
      <c r="A42" s="20">
        <v>35</v>
      </c>
      <c r="B42" s="17"/>
      <c r="C42" s="1"/>
      <c r="D42" s="1"/>
    </row>
    <row r="43" spans="1:4" ht="24.75" customHeight="1">
      <c r="A43" s="10">
        <v>36</v>
      </c>
      <c r="B43" s="17"/>
      <c r="C43" s="1"/>
      <c r="D43" s="1"/>
    </row>
    <row r="44" spans="1:4" ht="24.75" customHeight="1">
      <c r="A44" s="20">
        <v>37</v>
      </c>
      <c r="B44" s="17"/>
      <c r="C44" s="1"/>
      <c r="D44" s="1"/>
    </row>
    <row r="45" spans="1:4" ht="24.75" customHeight="1">
      <c r="A45" s="10">
        <v>38</v>
      </c>
      <c r="B45" s="17"/>
      <c r="C45" s="1"/>
      <c r="D45" s="1"/>
    </row>
    <row r="46" spans="1:4" ht="24.75" customHeight="1">
      <c r="A46" s="20">
        <v>39</v>
      </c>
      <c r="B46" s="17"/>
      <c r="C46" s="1"/>
      <c r="D46" s="1"/>
    </row>
    <row r="47" spans="1:4" ht="24.75" customHeight="1">
      <c r="A47" s="10">
        <v>40</v>
      </c>
      <c r="B47" s="17"/>
      <c r="C47" s="1"/>
      <c r="D47" s="1"/>
    </row>
    <row r="48" spans="1:4" ht="24.75" customHeight="1">
      <c r="A48" s="20">
        <v>41</v>
      </c>
      <c r="B48" s="17"/>
      <c r="C48" s="1"/>
      <c r="D48" s="1"/>
    </row>
    <row r="49" spans="1:4" ht="24.75" customHeight="1">
      <c r="A49" s="10">
        <v>42</v>
      </c>
      <c r="B49" s="17"/>
      <c r="C49" s="1"/>
      <c r="D49" s="1"/>
    </row>
    <row r="50" spans="1:4" ht="24.75" customHeight="1">
      <c r="A50" s="20">
        <v>43</v>
      </c>
      <c r="B50" s="17"/>
      <c r="C50" s="1"/>
      <c r="D50" s="1"/>
    </row>
    <row r="51" spans="1:4" ht="24.75" customHeight="1">
      <c r="A51" s="10">
        <v>44</v>
      </c>
      <c r="B51" s="17"/>
      <c r="C51" s="1"/>
      <c r="D51" s="1"/>
    </row>
    <row r="52" spans="1:4" ht="24.75" customHeight="1">
      <c r="A52" s="20">
        <v>45</v>
      </c>
      <c r="B52" s="17"/>
      <c r="C52" s="1"/>
      <c r="D52" s="1"/>
    </row>
    <row r="53" spans="1:4" ht="24.75" customHeight="1">
      <c r="A53" s="10">
        <v>46</v>
      </c>
      <c r="B53" s="17"/>
      <c r="C53" s="1"/>
      <c r="D53" s="1"/>
    </row>
    <row r="54" spans="1:4" ht="24.75" customHeight="1">
      <c r="A54" s="20">
        <v>47</v>
      </c>
      <c r="B54" s="17"/>
      <c r="C54" s="1"/>
      <c r="D54" s="1"/>
    </row>
    <row r="55" spans="1:4" ht="24.75" customHeight="1">
      <c r="A55" s="10">
        <v>48</v>
      </c>
      <c r="B55" s="17"/>
      <c r="C55" s="1"/>
      <c r="D55" s="1"/>
    </row>
    <row r="56" spans="1:4" ht="24.75" customHeight="1">
      <c r="A56" s="20">
        <v>49</v>
      </c>
      <c r="B56" s="17"/>
      <c r="C56" s="1"/>
      <c r="D56" s="1"/>
    </row>
    <row r="57" spans="1:4" ht="24.75" customHeight="1">
      <c r="A57" s="10">
        <v>50</v>
      </c>
      <c r="B57" s="17"/>
      <c r="C57" s="1"/>
      <c r="D57" s="1"/>
    </row>
    <row r="58" spans="1:4" ht="24.75" customHeight="1">
      <c r="A58" s="20">
        <v>51</v>
      </c>
      <c r="B58" s="17"/>
      <c r="C58" s="1"/>
      <c r="D58" s="1"/>
    </row>
    <row r="59" spans="1:4" ht="24.75" customHeight="1">
      <c r="A59" s="10">
        <v>52</v>
      </c>
      <c r="B59" s="17"/>
      <c r="C59" s="1"/>
      <c r="D59" s="1"/>
    </row>
    <row r="60" spans="1:4" ht="24.75" customHeight="1">
      <c r="A60" s="20">
        <v>53</v>
      </c>
      <c r="B60" s="17"/>
      <c r="C60" s="1"/>
      <c r="D60" s="1"/>
    </row>
    <row r="61" spans="1:4" ht="24.75" customHeight="1">
      <c r="A61" s="10">
        <v>54</v>
      </c>
      <c r="B61" s="17"/>
      <c r="C61" s="1"/>
      <c r="D61" s="1"/>
    </row>
    <row r="62" spans="1:4" ht="24.75" customHeight="1">
      <c r="A62" s="20">
        <v>55</v>
      </c>
      <c r="B62" s="17"/>
      <c r="C62" s="1"/>
      <c r="D62" s="1"/>
    </row>
    <row r="63" spans="1:4" ht="24.75" customHeight="1" thickBot="1">
      <c r="A63" s="10">
        <v>56</v>
      </c>
      <c r="B63" s="18"/>
      <c r="C63" s="2"/>
      <c r="D63" s="1"/>
    </row>
  </sheetData>
  <mergeCells count="1">
    <mergeCell ref="D1:D4"/>
  </mergeCells>
  <pageMargins left="0.25" right="0.24" top="0.75" bottom="0.28000000000000003" header="0.3" footer="0.23"/>
  <pageSetup scale="87" orientation="portrait" r:id="rId1"/>
  <headerFooter>
    <oddHeader>&amp;C&amp;"-,Bold"&amp;22Berkeley Hillel Standard Sign-In Sheet</oddHeader>
  </headerFooter>
  <rowBreaks count="1" manualBreakCount="1">
    <brk id="30" max="16383" man="1"/>
  </rowBreaks>
  <customProperties>
    <customPr name="DVSECTION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5"/>
  <sheetData/>
  <pageMargins left="0.7" right="0.7" top="0.75" bottom="0.75" header="0.3" footer="0.3"/>
  <customProperties>
    <customPr name="DVSECTION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5"/>
  <sheetData>
    <row r="1" spans="1:1">
      <c r="A1" t="s">
        <v>8</v>
      </c>
    </row>
  </sheetData>
  <pageMargins left="0.7" right="0.7" top="0.75" bottom="0.75" header="0.3" footer="0.3"/>
  <customProperties>
    <customPr name="DVSECTION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V4"/>
  <sheetViews>
    <sheetView workbookViewId="0">
      <selection activeCell="CK1" sqref="CK1"/>
    </sheetView>
  </sheetViews>
  <sheetFormatPr defaultRowHeight="15"/>
  <sheetData>
    <row r="1" spans="1:256">
      <c r="A1" t="e">
        <f>IF(Sheet1!1:1,"AAAAAH1d/wA=",0)</f>
        <v>#VALUE!</v>
      </c>
      <c r="B1" t="e">
        <f>AND(Sheet1!A1,"AAAAAH1d/wE=")</f>
        <v>#VALUE!</v>
      </c>
      <c r="C1" t="e">
        <f>AND(Sheet1!B1,"AAAAAH1d/wI=")</f>
        <v>#VALUE!</v>
      </c>
      <c r="D1" t="e">
        <f>AND(Sheet1!C1,"AAAAAH1d/wM=")</f>
        <v>#VALUE!</v>
      </c>
      <c r="E1" t="e">
        <f>AND(Sheet1!D1,"AAAAAH1d/wQ=")</f>
        <v>#VALUE!</v>
      </c>
      <c r="F1">
        <f>IF(Sheet1!2:2,"AAAAAH1d/wU=",0)</f>
        <v>0</v>
      </c>
      <c r="G1" t="e">
        <f>AND(Sheet1!A2,"AAAAAH1d/wY=")</f>
        <v>#VALUE!</v>
      </c>
      <c r="H1" t="e">
        <f>AND(Sheet1!B2,"AAAAAH1d/wc=")</f>
        <v>#VALUE!</v>
      </c>
      <c r="I1" t="e">
        <f>AND(Sheet1!C2,"AAAAAH1d/wg=")</f>
        <v>#VALUE!</v>
      </c>
      <c r="J1" t="e">
        <f>AND(Sheet1!D2,"AAAAAH1d/wk=")</f>
        <v>#VALUE!</v>
      </c>
      <c r="K1">
        <f>IF(Sheet1!3:3,"AAAAAH1d/wo=",0)</f>
        <v>0</v>
      </c>
      <c r="L1" t="e">
        <f>AND(Sheet1!A3,"AAAAAH1d/ws=")</f>
        <v>#VALUE!</v>
      </c>
      <c r="M1" t="e">
        <f>AND(Sheet1!B3,"AAAAAH1d/ww=")</f>
        <v>#VALUE!</v>
      </c>
      <c r="N1" t="e">
        <f>AND(Sheet1!C3,"AAAAAH1d/w0=")</f>
        <v>#VALUE!</v>
      </c>
      <c r="O1" t="e">
        <f>AND(Sheet1!D3,"AAAAAH1d/w4=")</f>
        <v>#VALUE!</v>
      </c>
      <c r="P1">
        <f>IF(Sheet1!4:4,"AAAAAH1d/w8=",0)</f>
        <v>0</v>
      </c>
      <c r="Q1" t="e">
        <f>AND(Sheet1!A4,"AAAAAH1d/xA=")</f>
        <v>#VALUE!</v>
      </c>
      <c r="R1" t="e">
        <f>AND(Sheet1!B4,"AAAAAH1d/xE=")</f>
        <v>#VALUE!</v>
      </c>
      <c r="S1" t="e">
        <f>AND(Sheet1!C4,"AAAAAH1d/xI=")</f>
        <v>#VALUE!</v>
      </c>
      <c r="T1" t="e">
        <f>AND(Sheet1!D4,"AAAAAH1d/xM=")</f>
        <v>#VALUE!</v>
      </c>
      <c r="U1">
        <f>IF(Sheet1!5:5,"AAAAAH1d/xQ=",0)</f>
        <v>0</v>
      </c>
      <c r="V1" t="e">
        <f>AND(Sheet1!A5,"AAAAAH1d/xU=")</f>
        <v>#VALUE!</v>
      </c>
      <c r="W1" t="e">
        <f>AND(Sheet1!B5,"AAAAAH1d/xY=")</f>
        <v>#VALUE!</v>
      </c>
      <c r="X1" t="e">
        <f>AND(Sheet1!C5,"AAAAAH1d/xc=")</f>
        <v>#VALUE!</v>
      </c>
      <c r="Y1" t="e">
        <f>AND(Sheet1!D5,"AAAAAH1d/xg=")</f>
        <v>#VALUE!</v>
      </c>
      <c r="Z1">
        <f>IF(Sheet1!6:6,"AAAAAH1d/xk=",0)</f>
        <v>0</v>
      </c>
      <c r="AA1" t="e">
        <f>AND(Sheet1!A6,"AAAAAH1d/xo=")</f>
        <v>#VALUE!</v>
      </c>
      <c r="AB1" t="e">
        <f>AND(Sheet1!B6,"AAAAAH1d/xs=")</f>
        <v>#VALUE!</v>
      </c>
      <c r="AC1" t="e">
        <f>AND(Sheet1!C6,"AAAAAH1d/xw=")</f>
        <v>#VALUE!</v>
      </c>
      <c r="AD1" t="e">
        <f>AND(Sheet1!D6,"AAAAAH1d/x0=")</f>
        <v>#VALUE!</v>
      </c>
      <c r="AE1">
        <f>IF(Sheet1!7:7,"AAAAAH1d/x4=",0)</f>
        <v>0</v>
      </c>
      <c r="AF1" t="e">
        <f>AND(Sheet1!A7,"AAAAAH1d/x8=")</f>
        <v>#VALUE!</v>
      </c>
      <c r="AG1">
        <f>IF(Sheet1!8:8,"AAAAAH1d/yA=",0)</f>
        <v>0</v>
      </c>
      <c r="AH1" t="e">
        <f>AND(Sheet1!A8,"AAAAAH1d/yE=")</f>
        <v>#VALUE!</v>
      </c>
      <c r="AI1">
        <f>IF(Sheet1!9:9,"AAAAAH1d/yI=",0)</f>
        <v>0</v>
      </c>
      <c r="AJ1" t="e">
        <f>AND(Sheet1!A9,"AAAAAH1d/yM=")</f>
        <v>#VALUE!</v>
      </c>
      <c r="AK1">
        <f>IF(Sheet1!10:10,"AAAAAH1d/yQ=",0)</f>
        <v>0</v>
      </c>
      <c r="AL1" t="e">
        <f>AND(Sheet1!A10,"AAAAAH1d/yU=")</f>
        <v>#VALUE!</v>
      </c>
      <c r="AM1">
        <f>IF(Sheet1!11:11,"AAAAAH1d/yY=",0)</f>
        <v>0</v>
      </c>
      <c r="AN1" t="e">
        <f>AND(Sheet1!A11,"AAAAAH1d/yc=")</f>
        <v>#VALUE!</v>
      </c>
      <c r="AO1">
        <f>IF(Sheet1!12:12,"AAAAAH1d/yg=",0)</f>
        <v>0</v>
      </c>
      <c r="AP1" t="e">
        <f>AND(Sheet1!A12,"AAAAAH1d/yk=")</f>
        <v>#VALUE!</v>
      </c>
      <c r="AQ1">
        <f>IF(Sheet1!13:13,"AAAAAH1d/yo=",0)</f>
        <v>0</v>
      </c>
      <c r="AR1" t="e">
        <f>AND(Sheet1!A13,"AAAAAH1d/ys=")</f>
        <v>#VALUE!</v>
      </c>
      <c r="AS1">
        <f>IF(Sheet1!14:14,"AAAAAH1d/yw=",0)</f>
        <v>0</v>
      </c>
      <c r="AT1" t="e">
        <f>AND(Sheet1!A14,"AAAAAH1d/y0=")</f>
        <v>#VALUE!</v>
      </c>
      <c r="AU1">
        <f>IF(Sheet1!15:15,"AAAAAH1d/y4=",0)</f>
        <v>0</v>
      </c>
      <c r="AV1" t="e">
        <f>AND(Sheet1!A15,"AAAAAH1d/y8=")</f>
        <v>#VALUE!</v>
      </c>
      <c r="AW1">
        <f>IF(Sheet1!16:16,"AAAAAH1d/zA=",0)</f>
        <v>0</v>
      </c>
      <c r="AX1" t="e">
        <f>AND(Sheet1!A16,"AAAAAH1d/zE=")</f>
        <v>#VALUE!</v>
      </c>
      <c r="AY1">
        <f>IF(Sheet1!17:17,"AAAAAH1d/zI=",0)</f>
        <v>0</v>
      </c>
      <c r="AZ1" t="e">
        <f>AND(Sheet1!A17,"AAAAAH1d/zM=")</f>
        <v>#VALUE!</v>
      </c>
      <c r="BA1">
        <f>IF(Sheet1!18:18,"AAAAAH1d/zQ=",0)</f>
        <v>0</v>
      </c>
      <c r="BB1" t="e">
        <f>AND(Sheet1!A18,"AAAAAH1d/zU=")</f>
        <v>#VALUE!</v>
      </c>
      <c r="BC1">
        <f>IF(Sheet1!19:19,"AAAAAH1d/zY=",0)</f>
        <v>0</v>
      </c>
      <c r="BD1" t="e">
        <f>AND(Sheet1!A19,"AAAAAH1d/zc=")</f>
        <v>#VALUE!</v>
      </c>
      <c r="BE1">
        <f>IF(Sheet1!20:20,"AAAAAH1d/zg=",0)</f>
        <v>0</v>
      </c>
      <c r="BF1" t="e">
        <f>AND(Sheet1!A20,"AAAAAH1d/zk=")</f>
        <v>#VALUE!</v>
      </c>
      <c r="BG1">
        <f>IF(Sheet1!21:21,"AAAAAH1d/zo=",0)</f>
        <v>0</v>
      </c>
      <c r="BH1" t="e">
        <f>AND(Sheet1!A21,"AAAAAH1d/zs=")</f>
        <v>#VALUE!</v>
      </c>
      <c r="BI1">
        <f>IF(Sheet1!22:22,"AAAAAH1d/zw=",0)</f>
        <v>0</v>
      </c>
      <c r="BJ1" t="e">
        <f>AND(Sheet1!A22,"AAAAAH1d/z0=")</f>
        <v>#VALUE!</v>
      </c>
      <c r="BK1">
        <f>IF(Sheet1!23:23,"AAAAAH1d/z4=",0)</f>
        <v>0</v>
      </c>
      <c r="BL1" t="e">
        <f>AND(Sheet1!A23,"AAAAAH1d/z8=")</f>
        <v>#VALUE!</v>
      </c>
      <c r="BM1">
        <f>IF(Sheet1!24:24,"AAAAAH1d/0A=",0)</f>
        <v>0</v>
      </c>
      <c r="BN1" t="e">
        <f>AND(Sheet1!A24,"AAAAAH1d/0E=")</f>
        <v>#VALUE!</v>
      </c>
      <c r="BO1">
        <f>IF(Sheet1!25:25,"AAAAAH1d/0I=",0)</f>
        <v>0</v>
      </c>
      <c r="BP1" t="e">
        <f>AND(Sheet1!A25,"AAAAAH1d/0M=")</f>
        <v>#VALUE!</v>
      </c>
      <c r="BQ1">
        <f>IF(Sheet1!26:26,"AAAAAH1d/0Q=",0)</f>
        <v>0</v>
      </c>
      <c r="BR1" t="e">
        <f>AND(Sheet1!A26,"AAAAAH1d/0U=")</f>
        <v>#VALUE!</v>
      </c>
      <c r="BS1">
        <f>IF(Sheet1!27:27,"AAAAAH1d/0Y=",0)</f>
        <v>0</v>
      </c>
      <c r="BT1" t="e">
        <f>AND(Sheet1!A27,"AAAAAH1d/0c=")</f>
        <v>#VALUE!</v>
      </c>
      <c r="BU1">
        <f>IF(Sheet1!28:28,"AAAAAH1d/0g=",0)</f>
        <v>0</v>
      </c>
      <c r="BV1" t="e">
        <f>AND(Sheet1!A28,"AAAAAH1d/0k=")</f>
        <v>#VALUE!</v>
      </c>
      <c r="BW1">
        <f>IF(Sheet1!29:29,"AAAAAH1d/0o=",0)</f>
        <v>0</v>
      </c>
      <c r="BX1" t="e">
        <f>AND(Sheet1!A29,"AAAAAH1d/0s=")</f>
        <v>#VALUE!</v>
      </c>
      <c r="BY1">
        <f>IF(Sheet1!30:30,"AAAAAH1d/0w=",0)</f>
        <v>0</v>
      </c>
      <c r="BZ1" t="e">
        <f>AND(Sheet1!A30,"AAAAAH1d/00=")</f>
        <v>#VALUE!</v>
      </c>
      <c r="CA1" t="e">
        <f>IF(Sheet1!A:A,"AAAAAH1d/04=",0)</f>
        <v>#VALUE!</v>
      </c>
      <c r="CB1">
        <f>IF(Sheet1!B:B,"AAAAAH1d/08=",0)</f>
        <v>0</v>
      </c>
      <c r="CC1">
        <f>IF(Sheet1!C:C,"AAAAAH1d/1A=",0)</f>
        <v>0</v>
      </c>
      <c r="CD1" t="e">
        <f>IF(Sheet1!D:D,"AAAAAH1d/1E=",0)</f>
        <v>#VALUE!</v>
      </c>
      <c r="CE1">
        <f>IF(Sheet2!1:1,"AAAAAH1d/1I=",0)</f>
        <v>0</v>
      </c>
      <c r="CF1" t="e">
        <f>AND(Sheet2!A1,"AAAAAH1d/1M=")</f>
        <v>#VALUE!</v>
      </c>
      <c r="CG1">
        <f>IF(Sheet2!A:A,"AAAAAH1d/1Q=",0)</f>
        <v>0</v>
      </c>
      <c r="CH1">
        <f>IF(Sheet3!1:1,"AAAAAH1d/1U=",0)</f>
        <v>0</v>
      </c>
      <c r="CI1" t="e">
        <f>AND(Sheet3!A1,"AAAAAH1d/1Y=")</f>
        <v>#VALUE!</v>
      </c>
      <c r="CJ1" t="e">
        <f>IF(Sheet3!A:A,"AAAAAH1d/1c=",0)</f>
        <v>#VALUE!</v>
      </c>
      <c r="CK1" t="s">
        <v>5</v>
      </c>
    </row>
    <row r="2" spans="1:256">
      <c r="A2" t="e">
        <f>AND(Sheet1!#REF!,"AAAAAHZdZQA=")</f>
        <v>#REF!</v>
      </c>
      <c r="B2" t="e">
        <f>AND(Sheet1!#REF!,"AAAAAHZdZQE=")</f>
        <v>#REF!</v>
      </c>
      <c r="C2" t="e">
        <f>AND(Sheet1!#REF!,"AAAAAHZdZQI=")</f>
        <v>#REF!</v>
      </c>
      <c r="D2" t="e">
        <f>AND(Sheet1!#REF!,"AAAAAHZdZQM=")</f>
        <v>#REF!</v>
      </c>
      <c r="E2" t="e">
        <f>AND(Sheet1!#REF!,"AAAAAHZdZQQ=")</f>
        <v>#REF!</v>
      </c>
      <c r="F2" t="e">
        <f>AND(Sheet1!#REF!,"AAAAAHZdZQU=")</f>
        <v>#REF!</v>
      </c>
      <c r="G2" t="e">
        <f>IF(Sheet1!#REF!,"AAAAAHZdZQY=",0)</f>
        <v>#REF!</v>
      </c>
    </row>
    <row r="3" spans="1:256">
      <c r="A3" t="e">
        <f>AND(Sheet1!B7,"AAAAAG9//QA=")</f>
        <v>#VALUE!</v>
      </c>
      <c r="B3" t="e">
        <f>AND(Sheet1!C7,"AAAAAG9//QE=")</f>
        <v>#VALUE!</v>
      </c>
      <c r="C3" t="e">
        <f>AND(Sheet1!D7,"AAAAAG9//QI=")</f>
        <v>#VALUE!</v>
      </c>
      <c r="D3" t="e">
        <f>AND(Sheet1!B8,"AAAAAG9//QM=")</f>
        <v>#VALUE!</v>
      </c>
      <c r="E3" t="e">
        <f>AND(Sheet1!C8,"AAAAAG9//QQ=")</f>
        <v>#VALUE!</v>
      </c>
      <c r="F3" t="e">
        <f>AND(Sheet1!D8,"AAAAAG9//QU=")</f>
        <v>#VALUE!</v>
      </c>
      <c r="G3" t="e">
        <f>AND(Sheet1!B9,"AAAAAG9//QY=")</f>
        <v>#VALUE!</v>
      </c>
      <c r="H3" t="e">
        <f>AND(Sheet1!C9,"AAAAAG9//Qc=")</f>
        <v>#VALUE!</v>
      </c>
      <c r="I3" t="e">
        <f>AND(Sheet1!D9,"AAAAAG9//Qg=")</f>
        <v>#VALUE!</v>
      </c>
      <c r="J3" t="e">
        <f>AND(Sheet1!B10,"AAAAAG9//Qk=")</f>
        <v>#VALUE!</v>
      </c>
      <c r="K3" t="e">
        <f>AND(Sheet1!C10,"AAAAAG9//Qo=")</f>
        <v>#VALUE!</v>
      </c>
      <c r="L3" t="e">
        <f>AND(Sheet1!D10,"AAAAAG9//Qs=")</f>
        <v>#VALUE!</v>
      </c>
      <c r="M3" t="e">
        <f>AND(Sheet1!B11,"AAAAAG9//Qw=")</f>
        <v>#VALUE!</v>
      </c>
      <c r="N3" t="e">
        <f>AND(Sheet1!C11,"AAAAAG9//Q0=")</f>
        <v>#VALUE!</v>
      </c>
      <c r="O3" t="e">
        <f>AND(Sheet1!D11,"AAAAAG9//Q4=")</f>
        <v>#VALUE!</v>
      </c>
      <c r="P3" t="e">
        <f>AND(Sheet1!B12,"AAAAAG9//Q8=")</f>
        <v>#VALUE!</v>
      </c>
      <c r="Q3" t="e">
        <f>AND(Sheet1!C12,"AAAAAG9//RA=")</f>
        <v>#VALUE!</v>
      </c>
      <c r="R3" t="e">
        <f>AND(Sheet1!D12,"AAAAAG9//RE=")</f>
        <v>#VALUE!</v>
      </c>
      <c r="S3" t="e">
        <f>AND(Sheet1!B13,"AAAAAG9//RI=")</f>
        <v>#VALUE!</v>
      </c>
      <c r="T3" t="e">
        <f>AND(Sheet1!C13,"AAAAAG9//RM=")</f>
        <v>#VALUE!</v>
      </c>
      <c r="U3" t="e">
        <f>AND(Sheet1!D13,"AAAAAG9//RQ=")</f>
        <v>#VALUE!</v>
      </c>
      <c r="V3" t="e">
        <f>AND(Sheet1!B14,"AAAAAG9//RU=")</f>
        <v>#VALUE!</v>
      </c>
      <c r="W3" t="e">
        <f>AND(Sheet1!C14,"AAAAAG9//RY=")</f>
        <v>#VALUE!</v>
      </c>
      <c r="X3" t="e">
        <f>AND(Sheet1!D14,"AAAAAG9//Rc=")</f>
        <v>#VALUE!</v>
      </c>
      <c r="Y3" t="e">
        <f>AND(Sheet1!B15,"AAAAAG9//Rg=")</f>
        <v>#VALUE!</v>
      </c>
      <c r="Z3" t="e">
        <f>AND(Sheet1!C15,"AAAAAG9//Rk=")</f>
        <v>#VALUE!</v>
      </c>
      <c r="AA3" t="e">
        <f>AND(Sheet1!D15,"AAAAAG9//Ro=")</f>
        <v>#VALUE!</v>
      </c>
      <c r="AB3" t="e">
        <f>AND(Sheet1!B16,"AAAAAG9//Rs=")</f>
        <v>#VALUE!</v>
      </c>
      <c r="AC3" t="e">
        <f>AND(Sheet1!C16,"AAAAAG9//Rw=")</f>
        <v>#VALUE!</v>
      </c>
      <c r="AD3" t="e">
        <f>AND(Sheet1!D16,"AAAAAG9//R0=")</f>
        <v>#VALUE!</v>
      </c>
      <c r="AE3" t="e">
        <f>AND(Sheet1!B17,"AAAAAG9//R4=")</f>
        <v>#VALUE!</v>
      </c>
      <c r="AF3" t="e">
        <f>AND(Sheet1!C17,"AAAAAG9//R8=")</f>
        <v>#VALUE!</v>
      </c>
      <c r="AG3" t="e">
        <f>AND(Sheet1!D17,"AAAAAG9//SA=")</f>
        <v>#VALUE!</v>
      </c>
      <c r="AH3" t="e">
        <f>AND(Sheet1!B18,"AAAAAG9//SE=")</f>
        <v>#VALUE!</v>
      </c>
      <c r="AI3" t="e">
        <f>AND(Sheet1!C18,"AAAAAG9//SI=")</f>
        <v>#VALUE!</v>
      </c>
      <c r="AJ3" t="e">
        <f>AND(Sheet1!D18,"AAAAAG9//SM=")</f>
        <v>#VALUE!</v>
      </c>
      <c r="AK3" t="e">
        <f>AND(Sheet1!B19,"AAAAAG9//SQ=")</f>
        <v>#VALUE!</v>
      </c>
      <c r="AL3" t="e">
        <f>AND(Sheet1!C19,"AAAAAG9//SU=")</f>
        <v>#VALUE!</v>
      </c>
      <c r="AM3" t="e">
        <f>AND(Sheet1!D19,"AAAAAG9//SY=")</f>
        <v>#VALUE!</v>
      </c>
      <c r="AN3" t="e">
        <f>AND(Sheet1!B20,"AAAAAG9//Sc=")</f>
        <v>#VALUE!</v>
      </c>
      <c r="AO3" t="e">
        <f>AND(Sheet1!C20,"AAAAAG9//Sg=")</f>
        <v>#VALUE!</v>
      </c>
      <c r="AP3" t="e">
        <f>AND(Sheet1!D20,"AAAAAG9//Sk=")</f>
        <v>#VALUE!</v>
      </c>
      <c r="AQ3" t="e">
        <f>AND(Sheet1!B21,"AAAAAG9//So=")</f>
        <v>#VALUE!</v>
      </c>
      <c r="AR3" t="e">
        <f>AND(Sheet1!C21,"AAAAAG9//Ss=")</f>
        <v>#VALUE!</v>
      </c>
      <c r="AS3" t="e">
        <f>AND(Sheet1!D21,"AAAAAG9//Sw=")</f>
        <v>#VALUE!</v>
      </c>
      <c r="AT3" t="e">
        <f>AND(Sheet1!B22,"AAAAAG9//S0=")</f>
        <v>#VALUE!</v>
      </c>
      <c r="AU3" t="e">
        <f>AND(Sheet1!C22,"AAAAAG9//S4=")</f>
        <v>#VALUE!</v>
      </c>
      <c r="AV3" t="e">
        <f>AND(Sheet1!D22,"AAAAAG9//S8=")</f>
        <v>#VALUE!</v>
      </c>
      <c r="AW3" t="e">
        <f>AND(Sheet1!B23,"AAAAAG9//TA=")</f>
        <v>#VALUE!</v>
      </c>
      <c r="AX3" t="e">
        <f>AND(Sheet1!C23,"AAAAAG9//TE=")</f>
        <v>#VALUE!</v>
      </c>
      <c r="AY3" t="e">
        <f>AND(Sheet1!D23,"AAAAAG9//TI=")</f>
        <v>#VALUE!</v>
      </c>
      <c r="AZ3" t="e">
        <f>AND(Sheet1!B24,"AAAAAG9//TM=")</f>
        <v>#VALUE!</v>
      </c>
      <c r="BA3" t="e">
        <f>AND(Sheet1!C24,"AAAAAG9//TQ=")</f>
        <v>#VALUE!</v>
      </c>
      <c r="BB3" t="e">
        <f>AND(Sheet1!D24,"AAAAAG9//TU=")</f>
        <v>#VALUE!</v>
      </c>
      <c r="BC3" t="e">
        <f>AND(Sheet1!B25,"AAAAAG9//TY=")</f>
        <v>#VALUE!</v>
      </c>
      <c r="BD3" t="e">
        <f>AND(Sheet1!C25,"AAAAAG9//Tc=")</f>
        <v>#VALUE!</v>
      </c>
      <c r="BE3" t="e">
        <f>AND(Sheet1!D25,"AAAAAG9//Tg=")</f>
        <v>#VALUE!</v>
      </c>
      <c r="BF3" t="e">
        <f>AND(Sheet1!B26,"AAAAAG9//Tk=")</f>
        <v>#VALUE!</v>
      </c>
      <c r="BG3" t="e">
        <f>AND(Sheet1!C26,"AAAAAG9//To=")</f>
        <v>#VALUE!</v>
      </c>
      <c r="BH3" t="e">
        <f>AND(Sheet1!D26,"AAAAAG9//Ts=")</f>
        <v>#VALUE!</v>
      </c>
      <c r="BI3" t="e">
        <f>AND(Sheet1!B27,"AAAAAG9//Tw=")</f>
        <v>#VALUE!</v>
      </c>
      <c r="BJ3" t="e">
        <f>AND(Sheet1!C27,"AAAAAG9//T0=")</f>
        <v>#VALUE!</v>
      </c>
      <c r="BK3" t="e">
        <f>AND(Sheet1!D27,"AAAAAG9//T4=")</f>
        <v>#VALUE!</v>
      </c>
      <c r="BL3" t="e">
        <f>AND(Sheet1!B28,"AAAAAG9//T8=")</f>
        <v>#VALUE!</v>
      </c>
      <c r="BM3" t="e">
        <f>AND(Sheet1!C28,"AAAAAG9//UA=")</f>
        <v>#VALUE!</v>
      </c>
      <c r="BN3" t="e">
        <f>AND(Sheet1!D28,"AAAAAG9//UE=")</f>
        <v>#VALUE!</v>
      </c>
      <c r="BO3" t="e">
        <f>AND(Sheet1!B29,"AAAAAG9//UI=")</f>
        <v>#VALUE!</v>
      </c>
      <c r="BP3" t="e">
        <f>AND(Sheet1!C29,"AAAAAG9//UM=")</f>
        <v>#VALUE!</v>
      </c>
      <c r="BQ3" t="e">
        <f>AND(Sheet1!D29,"AAAAAG9//UQ=")</f>
        <v>#VALUE!</v>
      </c>
      <c r="BR3" t="e">
        <f>AND(Sheet1!B30,"AAAAAG9//UU=")</f>
        <v>#VALUE!</v>
      </c>
      <c r="BS3" t="e">
        <f>AND(Sheet1!C30,"AAAAAG9//UY=")</f>
        <v>#VALUE!</v>
      </c>
      <c r="BT3" t="e">
        <f>AND(Sheet1!D30,"AAAAAG9//Uc=")</f>
        <v>#VALUE!</v>
      </c>
      <c r="BU3" t="e">
        <f>IF(Sheet1!#REF!,"AAAAAG9//Ug=",0)</f>
        <v>#REF!</v>
      </c>
      <c r="BV3" t="e">
        <f>AND(Sheet1!#REF!,"AAAAAG9//Uk=")</f>
        <v>#REF!</v>
      </c>
      <c r="BW3" t="e">
        <f>AND(Sheet1!#REF!,"AAAAAG9//Uo=")</f>
        <v>#REF!</v>
      </c>
      <c r="BX3" t="e">
        <f>AND(Sheet1!#REF!,"AAAAAG9//Us=")</f>
        <v>#REF!</v>
      </c>
      <c r="BY3" t="e">
        <f>AND(Sheet1!#REF!,"AAAAAG9//Uw=")</f>
        <v>#REF!</v>
      </c>
      <c r="BZ3" t="e">
        <f>IF(Sheet1!#REF!,"AAAAAG9//U0=",0)</f>
        <v>#REF!</v>
      </c>
      <c r="CA3" t="e">
        <f>AND(Sheet1!#REF!,"AAAAAG9//U4=")</f>
        <v>#REF!</v>
      </c>
      <c r="CB3" t="e">
        <f>AND(Sheet1!#REF!,"AAAAAG9//U8=")</f>
        <v>#REF!</v>
      </c>
      <c r="CC3" t="e">
        <f>AND(Sheet1!#REF!,"AAAAAG9//VA=")</f>
        <v>#REF!</v>
      </c>
      <c r="CD3" t="e">
        <f>AND(Sheet1!#REF!,"AAAAAG9//VE=")</f>
        <v>#REF!</v>
      </c>
      <c r="CE3" t="e">
        <f>IF(Sheet1!#REF!,"AAAAAG9//VI=",0)</f>
        <v>#REF!</v>
      </c>
      <c r="CF3" t="e">
        <f>AND(Sheet1!#REF!,"AAAAAG9//VM=")</f>
        <v>#REF!</v>
      </c>
      <c r="CG3" t="e">
        <f>AND(Sheet1!#REF!,"AAAAAG9//VQ=")</f>
        <v>#REF!</v>
      </c>
      <c r="CH3" t="e">
        <f>AND(Sheet1!#REF!,"AAAAAG9//VU=")</f>
        <v>#REF!</v>
      </c>
      <c r="CI3" t="e">
        <f>AND(Sheet1!#REF!,"AAAAAG9//VY=")</f>
        <v>#REF!</v>
      </c>
      <c r="CJ3" t="e">
        <f>IF(Sheet1!#REF!,"AAAAAG9//Vc=",0)</f>
        <v>#REF!</v>
      </c>
      <c r="CK3" t="e">
        <f>AND(Sheet1!#REF!,"AAAAAG9//Vg=")</f>
        <v>#REF!</v>
      </c>
      <c r="CL3" t="e">
        <f>AND(Sheet1!#REF!,"AAAAAG9//Vk=")</f>
        <v>#REF!</v>
      </c>
      <c r="CM3" t="e">
        <f>AND(Sheet1!#REF!,"AAAAAG9//Vo=")</f>
        <v>#REF!</v>
      </c>
      <c r="CN3" t="e">
        <f>AND(Sheet1!#REF!,"AAAAAG9//Vs=")</f>
        <v>#REF!</v>
      </c>
      <c r="CO3" t="e">
        <f>IF(Sheet1!#REF!,"AAAAAG9//Vw=",0)</f>
        <v>#REF!</v>
      </c>
      <c r="CP3" t="e">
        <f>AND(Sheet1!#REF!,"AAAAAG9//V0=")</f>
        <v>#REF!</v>
      </c>
      <c r="CQ3" t="e">
        <f>AND(Sheet1!#REF!,"AAAAAG9//V4=")</f>
        <v>#REF!</v>
      </c>
      <c r="CR3" t="e">
        <f>AND(Sheet1!#REF!,"AAAAAG9//V8=")</f>
        <v>#REF!</v>
      </c>
      <c r="CS3" t="e">
        <f>AND(Sheet1!#REF!,"AAAAAG9//WA=")</f>
        <v>#REF!</v>
      </c>
      <c r="CT3" t="e">
        <f>IF(Sheet1!#REF!,"AAAAAG9//WE=",0)</f>
        <v>#REF!</v>
      </c>
      <c r="CU3" t="e">
        <f>AND(Sheet1!#REF!,"AAAAAG9//WI=")</f>
        <v>#REF!</v>
      </c>
      <c r="CV3" t="e">
        <f>AND(Sheet1!#REF!,"AAAAAG9//WM=")</f>
        <v>#REF!</v>
      </c>
      <c r="CW3" t="e">
        <f>AND(Sheet1!#REF!,"AAAAAG9//WQ=")</f>
        <v>#REF!</v>
      </c>
      <c r="CX3" t="e">
        <f>AND(Sheet1!#REF!,"AAAAAG9//WU=")</f>
        <v>#REF!</v>
      </c>
      <c r="CY3" t="e">
        <f>IF(Sheet1!#REF!,"AAAAAG9//WY=",0)</f>
        <v>#REF!</v>
      </c>
      <c r="CZ3" t="e">
        <f>AND(Sheet1!#REF!,"AAAAAG9//Wc=")</f>
        <v>#REF!</v>
      </c>
      <c r="DA3" t="e">
        <f>AND(Sheet1!#REF!,"AAAAAG9//Wg=")</f>
        <v>#REF!</v>
      </c>
      <c r="DB3" t="e">
        <f>AND(Sheet1!#REF!,"AAAAAG9//Wk=")</f>
        <v>#REF!</v>
      </c>
      <c r="DC3" t="e">
        <f>AND(Sheet1!#REF!,"AAAAAG9//Wo=")</f>
        <v>#REF!</v>
      </c>
      <c r="DD3" t="e">
        <f>IF(Sheet1!#REF!,"AAAAAG9//Ws=",0)</f>
        <v>#REF!</v>
      </c>
      <c r="DE3" t="e">
        <f>AND(Sheet1!#REF!,"AAAAAG9//Ww=")</f>
        <v>#REF!</v>
      </c>
      <c r="DF3" t="e">
        <f>AND(Sheet1!#REF!,"AAAAAG9//W0=")</f>
        <v>#REF!</v>
      </c>
      <c r="DG3" t="e">
        <f>AND(Sheet1!#REF!,"AAAAAG9//W4=")</f>
        <v>#REF!</v>
      </c>
      <c r="DH3" t="e">
        <f>AND(Sheet1!#REF!,"AAAAAG9//W8=")</f>
        <v>#REF!</v>
      </c>
      <c r="DI3" t="e">
        <f>IF(Sheet1!#REF!,"AAAAAG9//XA=",0)</f>
        <v>#REF!</v>
      </c>
      <c r="DJ3" t="e">
        <f>AND(Sheet1!#REF!,"AAAAAG9//XE=")</f>
        <v>#REF!</v>
      </c>
      <c r="DK3" t="e">
        <f>AND(Sheet1!#REF!,"AAAAAG9//XI=")</f>
        <v>#REF!</v>
      </c>
      <c r="DL3" t="e">
        <f>AND(Sheet1!#REF!,"AAAAAG9//XM=")</f>
        <v>#REF!</v>
      </c>
      <c r="DM3" t="e">
        <f>AND(Sheet1!#REF!,"AAAAAG9//XQ=")</f>
        <v>#REF!</v>
      </c>
      <c r="DN3" t="e">
        <f>IF(Sheet1!#REF!,"AAAAAG9//XU=",0)</f>
        <v>#REF!</v>
      </c>
      <c r="DO3" t="e">
        <f>AND(Sheet1!#REF!,"AAAAAG9//XY=")</f>
        <v>#REF!</v>
      </c>
      <c r="DP3" t="e">
        <f>AND(Sheet1!#REF!,"AAAAAG9//Xc=")</f>
        <v>#REF!</v>
      </c>
      <c r="DQ3" t="e">
        <f>AND(Sheet1!#REF!,"AAAAAG9//Xg=")</f>
        <v>#REF!</v>
      </c>
      <c r="DR3" t="e">
        <f>AND(Sheet1!#REF!,"AAAAAG9//Xk=")</f>
        <v>#REF!</v>
      </c>
      <c r="DS3" t="e">
        <f>IF(Sheet1!#REF!,"AAAAAG9//Xo=",0)</f>
        <v>#REF!</v>
      </c>
      <c r="DT3" t="e">
        <f>AND(Sheet1!#REF!,"AAAAAG9//Xs=")</f>
        <v>#REF!</v>
      </c>
      <c r="DU3" t="e">
        <f>AND(Sheet1!#REF!,"AAAAAG9//Xw=")</f>
        <v>#REF!</v>
      </c>
      <c r="DV3" t="e">
        <f>AND(Sheet1!#REF!,"AAAAAG9//X0=")</f>
        <v>#REF!</v>
      </c>
      <c r="DW3" t="e">
        <f>AND(Sheet1!#REF!,"AAAAAG9//X4=")</f>
        <v>#REF!</v>
      </c>
      <c r="DX3" t="e">
        <f>IF(Sheet1!#REF!,"AAAAAG9//X8=",0)</f>
        <v>#REF!</v>
      </c>
      <c r="DY3" t="e">
        <f>AND(Sheet1!#REF!,"AAAAAG9//YA=")</f>
        <v>#REF!</v>
      </c>
      <c r="DZ3" t="e">
        <f>AND(Sheet1!#REF!,"AAAAAG9//YE=")</f>
        <v>#REF!</v>
      </c>
      <c r="EA3" t="e">
        <f>AND(Sheet1!#REF!,"AAAAAG9//YI=")</f>
        <v>#REF!</v>
      </c>
      <c r="EB3" t="e">
        <f>AND(Sheet1!#REF!,"AAAAAG9//YM=")</f>
        <v>#REF!</v>
      </c>
      <c r="EC3" t="e">
        <f>IF(Sheet1!#REF!,"AAAAAG9//YQ=",0)</f>
        <v>#REF!</v>
      </c>
      <c r="ED3" t="e">
        <f>AND(Sheet1!#REF!,"AAAAAG9//YU=")</f>
        <v>#REF!</v>
      </c>
      <c r="EE3" t="e">
        <f>AND(Sheet1!#REF!,"AAAAAG9//YY=")</f>
        <v>#REF!</v>
      </c>
      <c r="EF3" t="e">
        <f>AND(Sheet1!#REF!,"AAAAAG9//Yc=")</f>
        <v>#REF!</v>
      </c>
      <c r="EG3" t="e">
        <f>AND(Sheet1!#REF!,"AAAAAG9//Yg=")</f>
        <v>#REF!</v>
      </c>
      <c r="EH3" t="e">
        <f>IF(Sheet1!#REF!,"AAAAAG9//Yk=",0)</f>
        <v>#REF!</v>
      </c>
      <c r="EI3" t="e">
        <f>AND(Sheet1!#REF!,"AAAAAG9//Yo=")</f>
        <v>#REF!</v>
      </c>
      <c r="EJ3" t="e">
        <f>AND(Sheet1!#REF!,"AAAAAG9//Ys=")</f>
        <v>#REF!</v>
      </c>
      <c r="EK3" t="e">
        <f>AND(Sheet1!#REF!,"AAAAAG9//Yw=")</f>
        <v>#REF!</v>
      </c>
      <c r="EL3" t="e">
        <f>AND(Sheet1!#REF!,"AAAAAG9//Y0=")</f>
        <v>#REF!</v>
      </c>
      <c r="EM3" t="e">
        <f>IF(Sheet1!#REF!,"AAAAAG9//Y4=",0)</f>
        <v>#REF!</v>
      </c>
      <c r="EN3" t="e">
        <f>AND(Sheet1!#REF!,"AAAAAG9//Y8=")</f>
        <v>#REF!</v>
      </c>
      <c r="EO3" t="e">
        <f>AND(Sheet1!#REF!,"AAAAAG9//ZA=")</f>
        <v>#REF!</v>
      </c>
      <c r="EP3" t="e">
        <f>AND(Sheet1!#REF!,"AAAAAG9//ZE=")</f>
        <v>#REF!</v>
      </c>
      <c r="EQ3" t="e">
        <f>AND(Sheet1!#REF!,"AAAAAG9//ZI=")</f>
        <v>#REF!</v>
      </c>
      <c r="ER3" t="e">
        <f>IF(Sheet1!#REF!,"AAAAAG9//ZM=",0)</f>
        <v>#REF!</v>
      </c>
      <c r="ES3" t="e">
        <f>AND(Sheet1!#REF!,"AAAAAG9//ZQ=")</f>
        <v>#REF!</v>
      </c>
      <c r="ET3" t="e">
        <f>AND(Sheet1!#REF!,"AAAAAG9//ZU=")</f>
        <v>#REF!</v>
      </c>
      <c r="EU3" t="e">
        <f>AND(Sheet1!#REF!,"AAAAAG9//ZY=")</f>
        <v>#REF!</v>
      </c>
      <c r="EV3" t="e">
        <f>AND(Sheet1!#REF!,"AAAAAG9//Zc=")</f>
        <v>#REF!</v>
      </c>
      <c r="EW3" t="e">
        <f>IF(Sheet1!#REF!,"AAAAAG9//Zg=",0)</f>
        <v>#REF!</v>
      </c>
      <c r="EX3" t="e">
        <f>AND(Sheet1!#REF!,"AAAAAG9//Zk=")</f>
        <v>#REF!</v>
      </c>
      <c r="EY3" t="e">
        <f>AND(Sheet1!#REF!,"AAAAAG9//Zo=")</f>
        <v>#REF!</v>
      </c>
      <c r="EZ3" t="e">
        <f>AND(Sheet1!#REF!,"AAAAAG9//Zs=")</f>
        <v>#REF!</v>
      </c>
      <c r="FA3" t="e">
        <f>AND(Sheet1!#REF!,"AAAAAG9//Zw=")</f>
        <v>#REF!</v>
      </c>
      <c r="FB3" t="e">
        <f>IF(Sheet1!#REF!,"AAAAAG9//Z0=",0)</f>
        <v>#REF!</v>
      </c>
      <c r="FC3" t="e">
        <f>AND(Sheet1!#REF!,"AAAAAG9//Z4=")</f>
        <v>#REF!</v>
      </c>
      <c r="FD3" t="e">
        <f>AND(Sheet1!#REF!,"AAAAAG9//Z8=")</f>
        <v>#REF!</v>
      </c>
      <c r="FE3" t="e">
        <f>AND(Sheet1!#REF!,"AAAAAG9//aA=")</f>
        <v>#REF!</v>
      </c>
      <c r="FF3" t="e">
        <f>AND(Sheet1!#REF!,"AAAAAG9//aE=")</f>
        <v>#REF!</v>
      </c>
      <c r="FG3" t="e">
        <f>IF(Sheet1!#REF!,"AAAAAG9//aI=",0)</f>
        <v>#REF!</v>
      </c>
      <c r="FH3" t="e">
        <f>AND(Sheet1!#REF!,"AAAAAG9//aM=")</f>
        <v>#REF!</v>
      </c>
      <c r="FI3" t="e">
        <f>AND(Sheet1!#REF!,"AAAAAG9//aQ=")</f>
        <v>#REF!</v>
      </c>
      <c r="FJ3" t="e">
        <f>AND(Sheet1!#REF!,"AAAAAG9//aU=")</f>
        <v>#REF!</v>
      </c>
      <c r="FK3" t="e">
        <f>AND(Sheet1!#REF!,"AAAAAG9//aY=")</f>
        <v>#REF!</v>
      </c>
      <c r="FL3" t="e">
        <f>IF(Sheet1!#REF!,"AAAAAG9//ac=",0)</f>
        <v>#REF!</v>
      </c>
      <c r="FM3" t="e">
        <f>AND(Sheet1!#REF!,"AAAAAG9//ag=")</f>
        <v>#REF!</v>
      </c>
      <c r="FN3" t="e">
        <f>AND(Sheet1!#REF!,"AAAAAG9//ak=")</f>
        <v>#REF!</v>
      </c>
      <c r="FO3" t="e">
        <f>AND(Sheet1!#REF!,"AAAAAG9//ao=")</f>
        <v>#REF!</v>
      </c>
      <c r="FP3" t="e">
        <f>AND(Sheet1!#REF!,"AAAAAG9//as=")</f>
        <v>#REF!</v>
      </c>
      <c r="FQ3" t="e">
        <f>IF(Sheet1!#REF!,"AAAAAG9//aw=",0)</f>
        <v>#REF!</v>
      </c>
      <c r="FR3" t="e">
        <f>AND(Sheet1!#REF!,"AAAAAG9//a0=")</f>
        <v>#REF!</v>
      </c>
      <c r="FS3" t="e">
        <f>AND(Sheet1!#REF!,"AAAAAG9//a4=")</f>
        <v>#REF!</v>
      </c>
      <c r="FT3" t="e">
        <f>AND(Sheet1!#REF!,"AAAAAG9//a8=")</f>
        <v>#REF!</v>
      </c>
      <c r="FU3" t="e">
        <f>AND(Sheet1!#REF!,"AAAAAG9//bA=")</f>
        <v>#REF!</v>
      </c>
      <c r="FV3" t="e">
        <f>IF(Sheet1!#REF!,"AAAAAG9//bE=",0)</f>
        <v>#REF!</v>
      </c>
      <c r="FW3" t="e">
        <f>AND(Sheet1!#REF!,"AAAAAG9//bI=")</f>
        <v>#REF!</v>
      </c>
      <c r="FX3" t="e">
        <f>AND(Sheet1!#REF!,"AAAAAG9//bM=")</f>
        <v>#REF!</v>
      </c>
      <c r="FY3" t="e">
        <f>AND(Sheet1!#REF!,"AAAAAG9//bQ=")</f>
        <v>#REF!</v>
      </c>
      <c r="FZ3" t="e">
        <f>AND(Sheet1!#REF!,"AAAAAG9//bU=")</f>
        <v>#REF!</v>
      </c>
      <c r="GA3" t="e">
        <f>IF(Sheet1!#REF!,"AAAAAG9//bY=",0)</f>
        <v>#REF!</v>
      </c>
      <c r="GB3" t="e">
        <f>AND(Sheet1!#REF!,"AAAAAG9//bc=")</f>
        <v>#REF!</v>
      </c>
      <c r="GC3" t="e">
        <f>AND(Sheet1!#REF!,"AAAAAG9//bg=")</f>
        <v>#REF!</v>
      </c>
      <c r="GD3" t="e">
        <f>AND(Sheet1!#REF!,"AAAAAG9//bk=")</f>
        <v>#REF!</v>
      </c>
      <c r="GE3" t="e">
        <f>AND(Sheet1!#REF!,"AAAAAG9//bo=")</f>
        <v>#REF!</v>
      </c>
      <c r="GF3" t="e">
        <f>IF(Sheet1!#REF!,"AAAAAG9//bs=",0)</f>
        <v>#REF!</v>
      </c>
      <c r="GG3" t="e">
        <f>AND(Sheet1!#REF!,"AAAAAG9//bw=")</f>
        <v>#REF!</v>
      </c>
      <c r="GH3" t="e">
        <f>AND(Sheet1!#REF!,"AAAAAG9//b0=")</f>
        <v>#REF!</v>
      </c>
      <c r="GI3" t="e">
        <f>AND(Sheet1!#REF!,"AAAAAG9//b4=")</f>
        <v>#REF!</v>
      </c>
      <c r="GJ3" t="e">
        <f>AND(Sheet1!#REF!,"AAAAAG9//b8=")</f>
        <v>#REF!</v>
      </c>
      <c r="GK3" t="e">
        <f>IF(Sheet1!#REF!,"AAAAAG9//cA=",0)</f>
        <v>#REF!</v>
      </c>
      <c r="GL3" t="e">
        <f>AND(Sheet1!#REF!,"AAAAAG9//cE=")</f>
        <v>#REF!</v>
      </c>
      <c r="GM3" t="e">
        <f>AND(Sheet1!#REF!,"AAAAAG9//cI=")</f>
        <v>#REF!</v>
      </c>
      <c r="GN3" t="e">
        <f>AND(Sheet1!#REF!,"AAAAAG9//cM=")</f>
        <v>#REF!</v>
      </c>
      <c r="GO3" t="e">
        <f>AND(Sheet1!#REF!,"AAAAAG9//cQ=")</f>
        <v>#REF!</v>
      </c>
      <c r="GP3" t="e">
        <f>IF(Sheet1!#REF!,"AAAAAG9//cU=",0)</f>
        <v>#REF!</v>
      </c>
      <c r="GQ3" t="e">
        <f>AND(Sheet1!#REF!,"AAAAAG9//cY=")</f>
        <v>#REF!</v>
      </c>
      <c r="GR3" t="e">
        <f>AND(Sheet1!#REF!,"AAAAAG9//cc=")</f>
        <v>#REF!</v>
      </c>
      <c r="GS3" t="e">
        <f>AND(Sheet1!#REF!,"AAAAAG9//cg=")</f>
        <v>#REF!</v>
      </c>
      <c r="GT3" t="e">
        <f>AND(Sheet1!#REF!,"AAAAAG9//ck=")</f>
        <v>#REF!</v>
      </c>
      <c r="GU3" t="e">
        <f>IF(Sheet1!#REF!,"AAAAAG9//co=",0)</f>
        <v>#REF!</v>
      </c>
      <c r="GV3" t="e">
        <f>AND(Sheet1!#REF!,"AAAAAG9//cs=")</f>
        <v>#REF!</v>
      </c>
      <c r="GW3" t="e">
        <f>AND(Sheet1!#REF!,"AAAAAG9//cw=")</f>
        <v>#REF!</v>
      </c>
      <c r="GX3" t="e">
        <f>AND(Sheet1!#REF!,"AAAAAG9//c0=")</f>
        <v>#REF!</v>
      </c>
      <c r="GY3" t="e">
        <f>AND(Sheet1!#REF!,"AAAAAG9//c4=")</f>
        <v>#REF!</v>
      </c>
      <c r="GZ3" t="e">
        <f>IF(Sheet1!#REF!,"AAAAAG9//c8=",0)</f>
        <v>#REF!</v>
      </c>
      <c r="HA3" t="e">
        <f>AND(Sheet1!#REF!,"AAAAAG9//dA=")</f>
        <v>#REF!</v>
      </c>
      <c r="HB3" t="e">
        <f>AND(Sheet1!#REF!,"AAAAAG9//dE=")</f>
        <v>#REF!</v>
      </c>
      <c r="HC3" t="e">
        <f>AND(Sheet1!#REF!,"AAAAAG9//dI=")</f>
        <v>#REF!</v>
      </c>
      <c r="HD3" t="e">
        <f>AND(Sheet1!#REF!,"AAAAAG9//dM=")</f>
        <v>#REF!</v>
      </c>
      <c r="HE3" t="e">
        <f>IF(Sheet1!#REF!,"AAAAAG9//dQ=",0)</f>
        <v>#REF!</v>
      </c>
      <c r="HF3" t="e">
        <f>AND(Sheet1!#REF!,"AAAAAG9//dU=")</f>
        <v>#REF!</v>
      </c>
      <c r="HG3" t="e">
        <f>AND(Sheet1!#REF!,"AAAAAG9//dY=")</f>
        <v>#REF!</v>
      </c>
      <c r="HH3" t="e">
        <f>AND(Sheet1!#REF!,"AAAAAG9//dc=")</f>
        <v>#REF!</v>
      </c>
      <c r="HI3" t="e">
        <f>AND(Sheet1!#REF!,"AAAAAG9//dg=")</f>
        <v>#REF!</v>
      </c>
      <c r="HJ3" t="e">
        <f>IF(Sheet1!#REF!,"AAAAAG9//dk=",0)</f>
        <v>#REF!</v>
      </c>
      <c r="HK3" t="e">
        <f>AND(Sheet1!#REF!,"AAAAAG9//do=")</f>
        <v>#REF!</v>
      </c>
      <c r="HL3" t="e">
        <f>AND(Sheet1!#REF!,"AAAAAG9//ds=")</f>
        <v>#REF!</v>
      </c>
      <c r="HM3" t="e">
        <f>AND(Sheet1!#REF!,"AAAAAG9//dw=")</f>
        <v>#REF!</v>
      </c>
      <c r="HN3" t="e">
        <f>AND(Sheet1!#REF!,"AAAAAG9//d0=")</f>
        <v>#REF!</v>
      </c>
      <c r="HO3" t="e">
        <f>IF(Sheet1!#REF!,"AAAAAG9//d4=",0)</f>
        <v>#REF!</v>
      </c>
      <c r="HP3" t="e">
        <f>AND(Sheet1!#REF!,"AAAAAG9//d8=")</f>
        <v>#REF!</v>
      </c>
      <c r="HQ3" t="e">
        <f>AND(Sheet1!#REF!,"AAAAAG9//eA=")</f>
        <v>#REF!</v>
      </c>
      <c r="HR3" t="e">
        <f>AND(Sheet1!#REF!,"AAAAAG9//eE=")</f>
        <v>#REF!</v>
      </c>
      <c r="HS3" t="e">
        <f>AND(Sheet1!#REF!,"AAAAAG9//eI=")</f>
        <v>#REF!</v>
      </c>
      <c r="HT3" t="e">
        <f>IF(Sheet1!#REF!,"AAAAAG9//eM=",0)</f>
        <v>#REF!</v>
      </c>
      <c r="HU3" t="e">
        <f>AND(Sheet1!#REF!,"AAAAAG9//eQ=")</f>
        <v>#REF!</v>
      </c>
      <c r="HV3" t="e">
        <f>AND(Sheet1!#REF!,"AAAAAG9//eU=")</f>
        <v>#REF!</v>
      </c>
      <c r="HW3" t="e">
        <f>AND(Sheet1!#REF!,"AAAAAG9//eY=")</f>
        <v>#REF!</v>
      </c>
      <c r="HX3" t="e">
        <f>AND(Sheet1!#REF!,"AAAAAG9//ec=")</f>
        <v>#REF!</v>
      </c>
      <c r="HY3" t="e">
        <f>IF(Sheet1!#REF!,"AAAAAG9//eg=",0)</f>
        <v>#REF!</v>
      </c>
      <c r="HZ3" t="e">
        <f>AND(Sheet1!#REF!,"AAAAAG9//ek=")</f>
        <v>#REF!</v>
      </c>
      <c r="IA3" t="e">
        <f>AND(Sheet1!#REF!,"AAAAAG9//eo=")</f>
        <v>#REF!</v>
      </c>
      <c r="IB3" t="e">
        <f>AND(Sheet1!#REF!,"AAAAAG9//es=")</f>
        <v>#REF!</v>
      </c>
      <c r="IC3" t="e">
        <f>AND(Sheet1!#REF!,"AAAAAG9//ew=")</f>
        <v>#REF!</v>
      </c>
      <c r="ID3" t="e">
        <f>IF(Sheet1!#REF!,"AAAAAG9//e0=",0)</f>
        <v>#REF!</v>
      </c>
      <c r="IE3" t="e">
        <f>AND(Sheet1!#REF!,"AAAAAG9//e4=")</f>
        <v>#REF!</v>
      </c>
      <c r="IF3" t="e">
        <f>AND(Sheet1!#REF!,"AAAAAG9//e8=")</f>
        <v>#REF!</v>
      </c>
      <c r="IG3" t="e">
        <f>AND(Sheet1!#REF!,"AAAAAG9//fA=")</f>
        <v>#REF!</v>
      </c>
      <c r="IH3" t="e">
        <f>AND(Sheet1!#REF!,"AAAAAG9//fE=")</f>
        <v>#REF!</v>
      </c>
      <c r="II3" t="e">
        <f>IF(Sheet1!#REF!,"AAAAAG9//fI=",0)</f>
        <v>#REF!</v>
      </c>
      <c r="IJ3" t="e">
        <f>AND(Sheet1!#REF!,"AAAAAG9//fM=")</f>
        <v>#REF!</v>
      </c>
      <c r="IK3" t="e">
        <f>AND(Sheet1!#REF!,"AAAAAG9//fQ=")</f>
        <v>#REF!</v>
      </c>
      <c r="IL3" t="e">
        <f>AND(Sheet1!#REF!,"AAAAAG9//fU=")</f>
        <v>#REF!</v>
      </c>
      <c r="IM3" t="e">
        <f>AND(Sheet1!#REF!,"AAAAAG9//fY=")</f>
        <v>#REF!</v>
      </c>
      <c r="IN3" t="e">
        <f>IF(Sheet1!#REF!,"AAAAAG9//fc=",0)</f>
        <v>#REF!</v>
      </c>
      <c r="IO3" t="e">
        <f>AND(Sheet1!#REF!,"AAAAAG9//fg=")</f>
        <v>#REF!</v>
      </c>
      <c r="IP3" t="e">
        <f>AND(Sheet1!#REF!,"AAAAAG9//fk=")</f>
        <v>#REF!</v>
      </c>
      <c r="IQ3" t="e">
        <f>AND(Sheet1!#REF!,"AAAAAG9//fo=")</f>
        <v>#REF!</v>
      </c>
      <c r="IR3" t="e">
        <f>AND(Sheet1!#REF!,"AAAAAG9//fs=")</f>
        <v>#REF!</v>
      </c>
      <c r="IS3" t="e">
        <f>IF(Sheet1!#REF!,"AAAAAG9//fw=",0)</f>
        <v>#REF!</v>
      </c>
      <c r="IT3" t="e">
        <f>AND(Sheet1!#REF!,"AAAAAG9//f0=")</f>
        <v>#REF!</v>
      </c>
      <c r="IU3" t="e">
        <f>AND(Sheet1!#REF!,"AAAAAG9//f4=")</f>
        <v>#REF!</v>
      </c>
      <c r="IV3" t="e">
        <f>AND(Sheet1!#REF!,"AAAAAG9//f8=")</f>
        <v>#REF!</v>
      </c>
    </row>
    <row r="4" spans="1:256">
      <c r="A4" t="e">
        <f>AND(Sheet1!#REF!,"AAAAAH6/8wA=")</f>
        <v>#REF!</v>
      </c>
      <c r="B4" t="e">
        <f>IF(Sheet1!#REF!,"AAAAAH6/8wE=",0)</f>
        <v>#REF!</v>
      </c>
      <c r="C4" t="e">
        <f>AND(Sheet1!#REF!,"AAAAAH6/8wI=")</f>
        <v>#REF!</v>
      </c>
      <c r="D4" t="e">
        <f>AND(Sheet1!#REF!,"AAAAAH6/8wM=")</f>
        <v>#REF!</v>
      </c>
      <c r="E4" t="e">
        <f>AND(Sheet1!#REF!,"AAAAAH6/8wQ=")</f>
        <v>#REF!</v>
      </c>
      <c r="F4" t="e">
        <f>AND(Sheet1!#REF!,"AAAAAH6/8wU=")</f>
        <v>#REF!</v>
      </c>
      <c r="G4" t="e">
        <f>IF(Sheet1!#REF!,"AAAAAH6/8wY=",0)</f>
        <v>#REF!</v>
      </c>
      <c r="H4" t="e">
        <f>AND(Sheet1!#REF!,"AAAAAH6/8wc=")</f>
        <v>#REF!</v>
      </c>
      <c r="I4" t="e">
        <f>AND(Sheet1!#REF!,"AAAAAH6/8wg=")</f>
        <v>#REF!</v>
      </c>
      <c r="J4" t="e">
        <f>AND(Sheet1!#REF!,"AAAAAH6/8wk=")</f>
        <v>#REF!</v>
      </c>
      <c r="K4" t="e">
        <f>AND(Sheet1!#REF!,"AAAAAH6/8wo=")</f>
        <v>#REF!</v>
      </c>
      <c r="L4" t="e">
        <f>IF(Sheet1!#REF!,"AAAAAH6/8ws=",0)</f>
        <v>#REF!</v>
      </c>
      <c r="M4" t="e">
        <f>AND(Sheet1!#REF!,"AAAAAH6/8ww=")</f>
        <v>#REF!</v>
      </c>
      <c r="N4" t="e">
        <f>AND(Sheet1!#REF!,"AAAAAH6/8w0=")</f>
        <v>#REF!</v>
      </c>
      <c r="O4" t="e">
        <f>AND(Sheet1!#REF!,"AAAAAH6/8w4=")</f>
        <v>#REF!</v>
      </c>
      <c r="P4" t="e">
        <f>AND(Sheet1!#REF!,"AAAAAH6/8w8=")</f>
        <v>#REF!</v>
      </c>
      <c r="Q4" t="e">
        <f>IF(Sheet1!#REF!,"AAAAAH6/8xA=",0)</f>
        <v>#REF!</v>
      </c>
      <c r="R4" t="e">
        <f>AND(Sheet1!#REF!,"AAAAAH6/8xE=")</f>
        <v>#REF!</v>
      </c>
      <c r="S4" t="e">
        <f>AND(Sheet1!#REF!,"AAAAAH6/8xI=")</f>
        <v>#REF!</v>
      </c>
      <c r="T4" t="e">
        <f>AND(Sheet1!#REF!,"AAAAAH6/8xM=")</f>
        <v>#REF!</v>
      </c>
      <c r="U4" t="e">
        <f>AND(Sheet1!#REF!,"AAAAAH6/8xQ=")</f>
        <v>#REF!</v>
      </c>
      <c r="V4" t="e">
        <f>IF(Sheet1!#REF!,"AAAAAH6/8xU=",0)</f>
        <v>#REF!</v>
      </c>
      <c r="W4" t="e">
        <f>AND(Sheet1!#REF!,"AAAAAH6/8xY=")</f>
        <v>#REF!</v>
      </c>
      <c r="X4" t="e">
        <f>AND(Sheet1!#REF!,"AAAAAH6/8xc=")</f>
        <v>#REF!</v>
      </c>
      <c r="Y4" t="e">
        <f>AND(Sheet1!#REF!,"AAAAAH6/8xg=")</f>
        <v>#REF!</v>
      </c>
      <c r="Z4" t="e">
        <f>AND(Sheet1!#REF!,"AAAAAH6/8xk=")</f>
        <v>#REF!</v>
      </c>
      <c r="AA4" t="e">
        <f>IF(Sheet1!#REF!,"AAAAAH6/8xo=",0)</f>
        <v>#REF!</v>
      </c>
      <c r="AB4" t="e">
        <f>AND(Sheet1!#REF!,"AAAAAH6/8xs=")</f>
        <v>#REF!</v>
      </c>
      <c r="AC4" t="e">
        <f>AND(Sheet1!#REF!,"AAAAAH6/8xw=")</f>
        <v>#REF!</v>
      </c>
      <c r="AD4" t="e">
        <f>AND(Sheet1!#REF!,"AAAAAH6/8x0=")</f>
        <v>#REF!</v>
      </c>
      <c r="AE4" t="e">
        <f>AND(Sheet1!#REF!,"AAAAAH6/8x4=")</f>
        <v>#REF!</v>
      </c>
      <c r="AF4" t="e">
        <f>IF(Sheet1!#REF!,"AAAAAH6/8x8=",0)</f>
        <v>#REF!</v>
      </c>
      <c r="AG4" t="e">
        <f>AND(Sheet1!#REF!,"AAAAAH6/8yA=")</f>
        <v>#REF!</v>
      </c>
      <c r="AH4" t="e">
        <f>AND(Sheet1!#REF!,"AAAAAH6/8yE=")</f>
        <v>#REF!</v>
      </c>
      <c r="AI4" t="e">
        <f>AND(Sheet1!#REF!,"AAAAAH6/8yI=")</f>
        <v>#REF!</v>
      </c>
      <c r="AJ4" t="e">
        <f>AND(Sheet1!#REF!,"AAAAAH6/8yM=")</f>
        <v>#REF!</v>
      </c>
      <c r="AK4" t="e">
        <f>IF(Sheet1!#REF!,"AAAAAH6/8yQ=",0)</f>
        <v>#REF!</v>
      </c>
      <c r="AL4" t="e">
        <f>AND(Sheet1!#REF!,"AAAAAH6/8yU=")</f>
        <v>#REF!</v>
      </c>
      <c r="AM4" t="e">
        <f>AND(Sheet1!#REF!,"AAAAAH6/8yY=")</f>
        <v>#REF!</v>
      </c>
      <c r="AN4" t="e">
        <f>AND(Sheet1!#REF!,"AAAAAH6/8yc=")</f>
        <v>#REF!</v>
      </c>
      <c r="AO4" t="e">
        <f>AND(Sheet1!#REF!,"AAAAAH6/8yg=")</f>
        <v>#REF!</v>
      </c>
      <c r="AP4" t="e">
        <f>IF(Sheet1!#REF!,"AAAAAH6/8yk=",0)</f>
        <v>#REF!</v>
      </c>
      <c r="AQ4" t="e">
        <f>AND(Sheet1!#REF!,"AAAAAH6/8yo=")</f>
        <v>#REF!</v>
      </c>
      <c r="AR4" t="e">
        <f>AND(Sheet1!#REF!,"AAAAAH6/8ys=")</f>
        <v>#REF!</v>
      </c>
      <c r="AS4" t="e">
        <f>AND(Sheet1!#REF!,"AAAAAH6/8yw=")</f>
        <v>#REF!</v>
      </c>
      <c r="AT4" t="e">
        <f>AND(Sheet1!#REF!,"AAAAAH6/8y0=")</f>
        <v>#REF!</v>
      </c>
      <c r="AU4" t="e">
        <f>IF(Sheet1!#REF!,"AAAAAH6/8y4=",0)</f>
        <v>#REF!</v>
      </c>
      <c r="AV4" t="e">
        <f>AND(Sheet1!#REF!,"AAAAAH6/8y8=")</f>
        <v>#REF!</v>
      </c>
      <c r="AW4" t="e">
        <f>AND(Sheet1!#REF!,"AAAAAH6/8zA=")</f>
        <v>#REF!</v>
      </c>
      <c r="AX4" t="e">
        <f>AND(Sheet1!#REF!,"AAAAAH6/8zE=")</f>
        <v>#REF!</v>
      </c>
      <c r="AY4" t="e">
        <f>AND(Sheet1!#REF!,"AAAAAH6/8zI=")</f>
        <v>#REF!</v>
      </c>
      <c r="AZ4" t="e">
        <f>IF(Sheet1!#REF!,"AAAAAH6/8zM=",0)</f>
        <v>#REF!</v>
      </c>
      <c r="BA4" t="e">
        <f>AND(Sheet1!#REF!,"AAAAAH6/8zQ=")</f>
        <v>#REF!</v>
      </c>
      <c r="BB4" t="e">
        <f>AND(Sheet1!#REF!,"AAAAAH6/8zU=")</f>
        <v>#REF!</v>
      </c>
      <c r="BC4" t="e">
        <f>AND(Sheet1!#REF!,"AAAAAH6/8zY=")</f>
        <v>#REF!</v>
      </c>
      <c r="BD4" t="e">
        <f>AND(Sheet1!#REF!,"AAAAAH6/8zc=")</f>
        <v>#REF!</v>
      </c>
      <c r="BE4" t="e">
        <f>IF(Sheet1!#REF!,"AAAAAH6/8zg=",0)</f>
        <v>#REF!</v>
      </c>
      <c r="BF4" t="e">
        <f>AND(Sheet1!#REF!,"AAAAAH6/8zk=")</f>
        <v>#REF!</v>
      </c>
      <c r="BG4" t="e">
        <f>AND(Sheet1!#REF!,"AAAAAH6/8zo=")</f>
        <v>#REF!</v>
      </c>
      <c r="BH4" t="e">
        <f>AND(Sheet1!#REF!,"AAAAAH6/8zs=")</f>
        <v>#REF!</v>
      </c>
      <c r="BI4" t="e">
        <f>AND(Sheet1!#REF!,"AAAAAH6/8zw=")</f>
        <v>#REF!</v>
      </c>
      <c r="BJ4" t="e">
        <f>IF(Sheet1!#REF!,"AAAAAH6/8z0=",0)</f>
        <v>#REF!</v>
      </c>
      <c r="BK4" t="e">
        <f>AND(Sheet1!#REF!,"AAAAAH6/8z4=")</f>
        <v>#REF!</v>
      </c>
      <c r="BL4" t="e">
        <f>AND(Sheet1!#REF!,"AAAAAH6/8z8=")</f>
        <v>#REF!</v>
      </c>
      <c r="BM4" t="e">
        <f>AND(Sheet1!#REF!,"AAAAAH6/80A=")</f>
        <v>#REF!</v>
      </c>
      <c r="BN4" t="e">
        <f>AND(Sheet1!#REF!,"AAAAAH6/80E=")</f>
        <v>#REF!</v>
      </c>
      <c r="BO4" t="e">
        <f>IF(Sheet1!#REF!,"AAAAAH6/80I=",0)</f>
        <v>#REF!</v>
      </c>
      <c r="BP4" t="e">
        <f>AND(Sheet1!#REF!,"AAAAAH6/80M=")</f>
        <v>#REF!</v>
      </c>
      <c r="BQ4" t="e">
        <f>AND(Sheet1!#REF!,"AAAAAH6/80Q=")</f>
        <v>#REF!</v>
      </c>
      <c r="BR4" t="e">
        <f>AND(Sheet1!#REF!,"AAAAAH6/80U=")</f>
        <v>#REF!</v>
      </c>
      <c r="BS4" t="e">
        <f>AND(Sheet1!#REF!,"AAAAAH6/80Y=")</f>
        <v>#REF!</v>
      </c>
      <c r="BT4" t="e">
        <f>IF(Sheet1!#REF!,"AAAAAH6/80c=",0)</f>
        <v>#REF!</v>
      </c>
      <c r="BU4" t="e">
        <f>AND(Sheet1!#REF!,"AAAAAH6/80g=")</f>
        <v>#REF!</v>
      </c>
      <c r="BV4" t="e">
        <f>AND(Sheet1!#REF!,"AAAAAH6/80k=")</f>
        <v>#REF!</v>
      </c>
      <c r="BW4" t="e">
        <f>AND(Sheet1!#REF!,"AAAAAH6/80o=")</f>
        <v>#REF!</v>
      </c>
      <c r="BX4" t="e">
        <f>AND(Sheet1!#REF!,"AAAAAH6/80s=")</f>
        <v>#REF!</v>
      </c>
      <c r="BY4" t="e">
        <f>IF(Sheet1!#REF!,"AAAAAH6/80w=",0)</f>
        <v>#REF!</v>
      </c>
      <c r="BZ4" t="e">
        <f>AND(Sheet1!#REF!,"AAAAAH6/800=")</f>
        <v>#REF!</v>
      </c>
      <c r="CA4" t="e">
        <f>AND(Sheet1!#REF!,"AAAAAH6/804=")</f>
        <v>#REF!</v>
      </c>
      <c r="CB4" t="e">
        <f>AND(Sheet1!#REF!,"AAAAAH6/808=")</f>
        <v>#REF!</v>
      </c>
      <c r="CC4" t="e">
        <f>AND(Sheet1!#REF!,"AAAAAH6/81A=")</f>
        <v>#REF!</v>
      </c>
      <c r="CD4" t="e">
        <f>IF(Sheet1!#REF!,"AAAAAH6/81E=",0)</f>
        <v>#REF!</v>
      </c>
      <c r="CE4" t="e">
        <f>AND(Sheet1!#REF!,"AAAAAH6/81I=")</f>
        <v>#REF!</v>
      </c>
      <c r="CF4" t="e">
        <f>AND(Sheet1!#REF!,"AAAAAH6/81M=")</f>
        <v>#REF!</v>
      </c>
      <c r="CG4" t="e">
        <f>AND(Sheet1!#REF!,"AAAAAH6/81Q=")</f>
        <v>#REF!</v>
      </c>
      <c r="CH4" t="e">
        <f>AND(Sheet1!#REF!,"AAAAAH6/81U=")</f>
        <v>#REF!</v>
      </c>
      <c r="CI4" t="e">
        <f>IF(Sheet1!#REF!,"AAAAAH6/81Y=",0)</f>
        <v>#REF!</v>
      </c>
      <c r="CJ4" t="e">
        <f>AND(Sheet1!#REF!,"AAAAAH6/81c=")</f>
        <v>#REF!</v>
      </c>
      <c r="CK4" t="e">
        <f>AND(Sheet1!#REF!,"AAAAAH6/81g=")</f>
        <v>#REF!</v>
      </c>
      <c r="CL4" t="e">
        <f>AND(Sheet1!#REF!,"AAAAAH6/81k=")</f>
        <v>#REF!</v>
      </c>
      <c r="CM4" t="e">
        <f>AND(Sheet1!#REF!,"AAAAAH6/81o=")</f>
        <v>#REF!</v>
      </c>
      <c r="CN4" t="e">
        <f>IF(Sheet1!#REF!,"AAAAAH6/81s=",0)</f>
        <v>#REF!</v>
      </c>
      <c r="CO4" t="e">
        <f>AND(Sheet1!#REF!,"AAAAAH6/81w=")</f>
        <v>#REF!</v>
      </c>
      <c r="CP4" t="e">
        <f>AND(Sheet1!#REF!,"AAAAAH6/810=")</f>
        <v>#REF!</v>
      </c>
      <c r="CQ4" t="e">
        <f>AND(Sheet1!#REF!,"AAAAAH6/814=")</f>
        <v>#REF!</v>
      </c>
      <c r="CR4" t="e">
        <f>AND(Sheet1!#REF!,"AAAAAH6/818=")</f>
        <v>#REF!</v>
      </c>
      <c r="CS4" t="e">
        <f>IF(Sheet1!#REF!,"AAAAAH6/82A=",0)</f>
        <v>#REF!</v>
      </c>
      <c r="CT4" t="e">
        <f>AND(Sheet1!#REF!,"AAAAAH6/82E=")</f>
        <v>#REF!</v>
      </c>
      <c r="CU4" t="e">
        <f>AND(Sheet1!#REF!,"AAAAAH6/82I=")</f>
        <v>#REF!</v>
      </c>
      <c r="CV4" t="e">
        <f>AND(Sheet1!#REF!,"AAAAAH6/82M=")</f>
        <v>#REF!</v>
      </c>
      <c r="CW4" t="e">
        <f>AND(Sheet1!#REF!,"AAAAAH6/82Q=")</f>
        <v>#REF!</v>
      </c>
      <c r="CX4" t="e">
        <f>IF(Sheet1!#REF!,"AAAAAH6/82U=",0)</f>
        <v>#REF!</v>
      </c>
      <c r="CY4" t="e">
        <f>AND(Sheet1!#REF!,"AAAAAH6/82Y=")</f>
        <v>#REF!</v>
      </c>
      <c r="CZ4" t="e">
        <f>AND(Sheet1!#REF!,"AAAAAH6/82c=")</f>
        <v>#REF!</v>
      </c>
      <c r="DA4" t="e">
        <f>AND(Sheet1!#REF!,"AAAAAH6/82g=")</f>
        <v>#REF!</v>
      </c>
      <c r="DB4" t="e">
        <f>AND(Sheet1!#REF!,"AAAAAH6/82k=")</f>
        <v>#REF!</v>
      </c>
      <c r="DC4" t="e">
        <f>IF(Sheet1!#REF!,"AAAAAH6/82o=",0)</f>
        <v>#REF!</v>
      </c>
      <c r="DD4" t="e">
        <f>AND(Sheet1!#REF!,"AAAAAH6/82s=")</f>
        <v>#REF!</v>
      </c>
      <c r="DE4" t="e">
        <f>AND(Sheet1!#REF!,"AAAAAH6/82w=")</f>
        <v>#REF!</v>
      </c>
      <c r="DF4" t="e">
        <f>AND(Sheet1!#REF!,"AAAAAH6/820=")</f>
        <v>#REF!</v>
      </c>
      <c r="DG4" t="e">
        <f>AND(Sheet1!#REF!,"AAAAAH6/824=")</f>
        <v>#REF!</v>
      </c>
      <c r="DH4" t="e">
        <f>IF(Sheet1!#REF!,"AAAAAH6/828=",0)</f>
        <v>#REF!</v>
      </c>
      <c r="DI4" t="e">
        <f>AND(Sheet1!#REF!,"AAAAAH6/83A=")</f>
        <v>#REF!</v>
      </c>
      <c r="DJ4" t="e">
        <f>AND(Sheet1!#REF!,"AAAAAH6/83E=")</f>
        <v>#REF!</v>
      </c>
      <c r="DK4" t="e">
        <f>AND(Sheet1!#REF!,"AAAAAH6/83I=")</f>
        <v>#REF!</v>
      </c>
      <c r="DL4" t="e">
        <f>AND(Sheet1!#REF!,"AAAAAH6/83M=")</f>
        <v>#REF!</v>
      </c>
      <c r="DM4" t="e">
        <f>IF(Sheet1!#REF!,"AAAAAH6/83Q=",0)</f>
        <v>#REF!</v>
      </c>
      <c r="DN4" t="e">
        <f>AND(Sheet1!#REF!,"AAAAAH6/83U=")</f>
        <v>#REF!</v>
      </c>
      <c r="DO4" t="e">
        <f>AND(Sheet1!#REF!,"AAAAAH6/83Y=")</f>
        <v>#REF!</v>
      </c>
      <c r="DP4" t="e">
        <f>AND(Sheet1!#REF!,"AAAAAH6/83c=")</f>
        <v>#REF!</v>
      </c>
      <c r="DQ4" t="e">
        <f>AND(Sheet1!#REF!,"AAAAAH6/83g=")</f>
        <v>#REF!</v>
      </c>
      <c r="DR4" t="e">
        <f>IF(Sheet1!#REF!,"AAAAAH6/83k=",0)</f>
        <v>#REF!</v>
      </c>
      <c r="DS4" t="e">
        <f>AND(Sheet1!#REF!,"AAAAAH6/83o=")</f>
        <v>#REF!</v>
      </c>
      <c r="DT4" t="e">
        <f>AND(Sheet1!#REF!,"AAAAAH6/83s=")</f>
        <v>#REF!</v>
      </c>
      <c r="DU4" t="e">
        <f>AND(Sheet1!#REF!,"AAAAAH6/83w=")</f>
        <v>#REF!</v>
      </c>
      <c r="DV4" t="e">
        <f>AND(Sheet1!#REF!,"AAAAAH6/830=")</f>
        <v>#REF!</v>
      </c>
      <c r="DW4" t="e">
        <f>IF(Sheet1!#REF!,"AAAAAH6/834=",0)</f>
        <v>#REF!</v>
      </c>
      <c r="DX4" t="e">
        <f>AND(Sheet1!#REF!,"AAAAAH6/838=")</f>
        <v>#REF!</v>
      </c>
      <c r="DY4" t="e">
        <f>AND(Sheet1!#REF!,"AAAAAH6/84A=")</f>
        <v>#REF!</v>
      </c>
      <c r="DZ4" t="e">
        <f>AND(Sheet1!#REF!,"AAAAAH6/84E=")</f>
        <v>#REF!</v>
      </c>
      <c r="EA4" t="e">
        <f>AND(Sheet1!#REF!,"AAAAAH6/84I=")</f>
        <v>#REF!</v>
      </c>
      <c r="EB4" t="e">
        <f>IF(Sheet1!#REF!,"AAAAAH6/84M=",0)</f>
        <v>#REF!</v>
      </c>
      <c r="EC4" t="e">
        <f>AND(Sheet1!#REF!,"AAAAAH6/84Q=")</f>
        <v>#REF!</v>
      </c>
      <c r="ED4" t="e">
        <f>AND(Sheet1!#REF!,"AAAAAH6/84U=")</f>
        <v>#REF!</v>
      </c>
      <c r="EE4" t="e">
        <f>AND(Sheet1!#REF!,"AAAAAH6/84Y=")</f>
        <v>#REF!</v>
      </c>
      <c r="EF4" t="e">
        <f>AND(Sheet1!#REF!,"AAAAAH6/84c=")</f>
        <v>#REF!</v>
      </c>
      <c r="EG4" t="e">
        <f>IF(Sheet1!#REF!,"AAAAAH6/84g=",0)</f>
        <v>#REF!</v>
      </c>
      <c r="EH4" t="e">
        <f>AND(Sheet1!#REF!,"AAAAAH6/84k=")</f>
        <v>#REF!</v>
      </c>
      <c r="EI4" t="e">
        <f>AND(Sheet1!#REF!,"AAAAAH6/84o=")</f>
        <v>#REF!</v>
      </c>
      <c r="EJ4" t="e">
        <f>AND(Sheet1!#REF!,"AAAAAH6/84s=")</f>
        <v>#REF!</v>
      </c>
      <c r="EK4" t="e">
        <f>AND(Sheet1!#REF!,"AAAAAH6/84w=")</f>
        <v>#REF!</v>
      </c>
      <c r="EL4" t="e">
        <f>IF(Sheet1!#REF!,"AAAAAH6/840=",0)</f>
        <v>#REF!</v>
      </c>
      <c r="EM4" t="e">
        <f>AND(Sheet1!#REF!,"AAAAAH6/844=")</f>
        <v>#REF!</v>
      </c>
      <c r="EN4" t="e">
        <f>AND(Sheet1!#REF!,"AAAAAH6/848=")</f>
        <v>#REF!</v>
      </c>
      <c r="EO4" t="e">
        <f>AND(Sheet1!#REF!,"AAAAAH6/85A=")</f>
        <v>#REF!</v>
      </c>
      <c r="EP4" t="e">
        <f>AND(Sheet1!#REF!,"AAAAAH6/85E=")</f>
        <v>#REF!</v>
      </c>
      <c r="EQ4" t="e">
        <f>IF(Sheet1!#REF!,"AAAAAH6/85I=",0)</f>
        <v>#REF!</v>
      </c>
      <c r="ER4" t="e">
        <f>AND(Sheet1!#REF!,"AAAAAH6/85M=")</f>
        <v>#REF!</v>
      </c>
      <c r="ES4" t="e">
        <f>AND(Sheet1!#REF!,"AAAAAH6/85Q=")</f>
        <v>#REF!</v>
      </c>
      <c r="ET4" t="e">
        <f>AND(Sheet1!#REF!,"AAAAAH6/85U=")</f>
        <v>#REF!</v>
      </c>
      <c r="EU4" t="e">
        <f>AND(Sheet1!#REF!,"AAAAAH6/85Y=")</f>
        <v>#REF!</v>
      </c>
      <c r="EV4" t="e">
        <f>IF(Sheet1!#REF!,"AAAAAH6/85c=",0)</f>
        <v>#REF!</v>
      </c>
      <c r="EW4" t="e">
        <f>AND(Sheet1!#REF!,"AAAAAH6/85g=")</f>
        <v>#REF!</v>
      </c>
      <c r="EX4" t="e">
        <f>AND(Sheet1!#REF!,"AAAAAH6/85k=")</f>
        <v>#REF!</v>
      </c>
      <c r="EY4" t="e">
        <f>AND(Sheet1!#REF!,"AAAAAH6/85o=")</f>
        <v>#REF!</v>
      </c>
      <c r="EZ4" t="e">
        <f>AND(Sheet1!#REF!,"AAAAAH6/85s=")</f>
        <v>#REF!</v>
      </c>
      <c r="FA4" t="e">
        <f>IF(Sheet1!#REF!,"AAAAAH6/85w=",0)</f>
        <v>#REF!</v>
      </c>
      <c r="FB4" t="e">
        <f>AND(Sheet1!#REF!,"AAAAAH6/850=")</f>
        <v>#REF!</v>
      </c>
      <c r="FC4" t="e">
        <f>AND(Sheet1!#REF!,"AAAAAH6/854=")</f>
        <v>#REF!</v>
      </c>
      <c r="FD4" t="e">
        <f>AND(Sheet1!#REF!,"AAAAAH6/858=")</f>
        <v>#REF!</v>
      </c>
      <c r="FE4" t="e">
        <f>AND(Sheet1!#REF!,"AAAAAH6/86A=")</f>
        <v>#REF!</v>
      </c>
      <c r="FF4" t="e">
        <f>IF(Sheet1!#REF!,"AAAAAH6/86E=",0)</f>
        <v>#REF!</v>
      </c>
      <c r="FG4" t="e">
        <f>AND(Sheet1!#REF!,"AAAAAH6/86I=")</f>
        <v>#REF!</v>
      </c>
      <c r="FH4" t="e">
        <f>AND(Sheet1!#REF!,"AAAAAH6/86M=")</f>
        <v>#REF!</v>
      </c>
      <c r="FI4" t="e">
        <f>AND(Sheet1!#REF!,"AAAAAH6/86Q=")</f>
        <v>#REF!</v>
      </c>
      <c r="FJ4" t="e">
        <f>AND(Sheet1!#REF!,"AAAAAH6/86U=")</f>
        <v>#REF!</v>
      </c>
      <c r="FK4" t="e">
        <f>IF(Sheet1!#REF!,"AAAAAH6/86Y=",0)</f>
        <v>#REF!</v>
      </c>
      <c r="FL4" t="e">
        <f>AND(Sheet1!#REF!,"AAAAAH6/86c=")</f>
        <v>#REF!</v>
      </c>
      <c r="FM4" t="e">
        <f>AND(Sheet1!#REF!,"AAAAAH6/86g=")</f>
        <v>#REF!</v>
      </c>
      <c r="FN4" t="e">
        <f>AND(Sheet1!#REF!,"AAAAAH6/86k=")</f>
        <v>#REF!</v>
      </c>
      <c r="FO4" t="e">
        <f>AND(Sheet1!#REF!,"AAAAAH6/86o=")</f>
        <v>#REF!</v>
      </c>
      <c r="FP4" t="e">
        <f>IF(Sheet1!#REF!,"AAAAAH6/86s=",0)</f>
        <v>#REF!</v>
      </c>
      <c r="FQ4" t="e">
        <f>AND(Sheet1!#REF!,"AAAAAH6/86w=")</f>
        <v>#REF!</v>
      </c>
      <c r="FR4" t="e">
        <f>AND(Sheet1!#REF!,"AAAAAH6/860=")</f>
        <v>#REF!</v>
      </c>
      <c r="FS4" t="e">
        <f>AND(Sheet1!#REF!,"AAAAAH6/864=")</f>
        <v>#REF!</v>
      </c>
      <c r="FT4" t="e">
        <f>AND(Sheet1!#REF!,"AAAAAH6/868=")</f>
        <v>#REF!</v>
      </c>
      <c r="FU4" t="e">
        <f>IF(Sheet1!#REF!,"AAAAAH6/87A=",0)</f>
        <v>#REF!</v>
      </c>
      <c r="FV4" t="e">
        <f>AND(Sheet1!#REF!,"AAAAAH6/87E=")</f>
        <v>#REF!</v>
      </c>
      <c r="FW4" t="e">
        <f>AND(Sheet1!#REF!,"AAAAAH6/87I=")</f>
        <v>#REF!</v>
      </c>
      <c r="FX4" t="e">
        <f>AND(Sheet1!#REF!,"AAAAAH6/87M=")</f>
        <v>#REF!</v>
      </c>
      <c r="FY4" t="e">
        <f>AND(Sheet1!#REF!,"AAAAAH6/87Q=")</f>
        <v>#REF!</v>
      </c>
      <c r="FZ4" t="e">
        <f>IF(Sheet1!#REF!,"AAAAAH6/87U=",0)</f>
        <v>#REF!</v>
      </c>
      <c r="GA4" t="e">
        <f>AND(Sheet1!#REF!,"AAAAAH6/87Y=")</f>
        <v>#REF!</v>
      </c>
      <c r="GB4" t="e">
        <f>AND(Sheet1!#REF!,"AAAAAH6/87c=")</f>
        <v>#REF!</v>
      </c>
      <c r="GC4" t="e">
        <f>AND(Sheet1!#REF!,"AAAAAH6/87g=")</f>
        <v>#REF!</v>
      </c>
      <c r="GD4" t="e">
        <f>AND(Sheet1!#REF!,"AAAAAH6/87k=")</f>
        <v>#REF!</v>
      </c>
      <c r="GE4" t="e">
        <f>IF(Sheet1!#REF!,"AAAAAH6/87o=",0)</f>
        <v>#REF!</v>
      </c>
      <c r="GF4" t="e">
        <f>AND(Sheet1!#REF!,"AAAAAH6/87s=")</f>
        <v>#REF!</v>
      </c>
      <c r="GG4" t="e">
        <f>AND(Sheet1!#REF!,"AAAAAH6/87w=")</f>
        <v>#REF!</v>
      </c>
      <c r="GH4" t="e">
        <f>AND(Sheet1!#REF!,"AAAAAH6/870=")</f>
        <v>#REF!</v>
      </c>
      <c r="GI4" t="e">
        <f>AND(Sheet1!#REF!,"AAAAAH6/874=")</f>
        <v>#REF!</v>
      </c>
      <c r="GJ4" t="e">
        <f>IF(Sheet1!#REF!,"AAAAAH6/878=",0)</f>
        <v>#REF!</v>
      </c>
      <c r="GK4" t="e">
        <f>AND(Sheet1!#REF!,"AAAAAH6/88A=")</f>
        <v>#REF!</v>
      </c>
      <c r="GL4" t="e">
        <f>AND(Sheet1!#REF!,"AAAAAH6/88E=")</f>
        <v>#REF!</v>
      </c>
      <c r="GM4" t="e">
        <f>AND(Sheet1!#REF!,"AAAAAH6/88I=")</f>
        <v>#REF!</v>
      </c>
      <c r="GN4" t="e">
        <f>AND(Sheet1!#REF!,"AAAAAH6/88M=")</f>
        <v>#REF!</v>
      </c>
      <c r="GO4" t="e">
        <f>IF(Sheet1!#REF!,"AAAAAH6/88Q=",0)</f>
        <v>#REF!</v>
      </c>
      <c r="GP4" t="e">
        <f>AND(Sheet1!#REF!,"AAAAAH6/88U=")</f>
        <v>#REF!</v>
      </c>
      <c r="GQ4" t="e">
        <f>AND(Sheet1!#REF!,"AAAAAH6/88Y=")</f>
        <v>#REF!</v>
      </c>
      <c r="GR4" t="e">
        <f>AND(Sheet1!#REF!,"AAAAAH6/88c=")</f>
        <v>#REF!</v>
      </c>
      <c r="GS4" t="e">
        <f>AND(Sheet1!#REF!,"AAAAAH6/88g=")</f>
        <v>#REF!</v>
      </c>
      <c r="GT4" t="e">
        <f>IF(Sheet1!#REF!,"AAAAAH6/88k=",0)</f>
        <v>#REF!</v>
      </c>
      <c r="GU4" t="e">
        <f>AND(Sheet1!#REF!,"AAAAAH6/88o=")</f>
        <v>#REF!</v>
      </c>
      <c r="GV4" t="e">
        <f>AND(Sheet1!#REF!,"AAAAAH6/88s=")</f>
        <v>#REF!</v>
      </c>
      <c r="GW4" t="e">
        <f>AND(Sheet1!#REF!,"AAAAAH6/88w=")</f>
        <v>#REF!</v>
      </c>
      <c r="GX4" t="e">
        <f>AND(Sheet1!#REF!,"AAAAAH6/880=")</f>
        <v>#REF!</v>
      </c>
    </row>
  </sheetData>
  <pageMargins left="0.7" right="0.7" top="0.75" bottom="0.75" header="0.3" footer="0.3"/>
  <customProperties>
    <customPr name="DVSECTION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Naftalin-Kelman</dc:creator>
  <cp:lastModifiedBy>Adam Naftalin-Kelman</cp:lastModifiedBy>
  <cp:lastPrinted>2012-08-16T21:18:43Z</cp:lastPrinted>
  <dcterms:created xsi:type="dcterms:W3CDTF">2011-09-23T00:03:31Z</dcterms:created>
  <dcterms:modified xsi:type="dcterms:W3CDTF">2012-08-21T20:58:49Z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DocumentId">
    <vt:lpwstr>1-2k5mTb82tkpfiPCVPgRcyzSUReMSsmLIi55HG2OvXM</vt:lpwstr>
  </property>
  <property fmtid="{D5CDD505-2E9C-101B-9397-08002B2CF9AE}" pid="3" name="Google.Documents.RevisionId">
    <vt:lpwstr>17151242238189835995</vt:lpwstr>
  </property>
  <property fmtid="{D5CDD505-2E9C-101B-9397-08002B2CF9AE}" pid="4" name="Google.Documents.PreviousRevisionId">
    <vt:lpwstr>15611224501232162633</vt:lpwstr>
  </property>
  <property fmtid="{D5CDD505-2E9C-101B-9397-08002B2CF9AE}" pid="5" name="Google.Documents.PluginVersion">
    <vt:lpwstr>2.0.2662.553</vt:lpwstr>
  </property>
  <property fmtid="{D5CDD505-2E9C-101B-9397-08002B2CF9AE}" pid="6" name="Google.Documents.MergeIncapabilityFlags">
    <vt:i4>0</vt:i4>
  </property>
  <property fmtid="{D5CDD505-2E9C-101B-9397-08002B2CF9AE}" pid="7" name="Google.Documents.Tracking">
    <vt:lpwstr>false</vt:lpwstr>
  </property>
</Properties>
</file>